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0215" windowHeight="8040" tabRatio="923" firstSheet="1" activeTab="1"/>
  </bookViews>
  <sheets>
    <sheet name="指名通知" sheetId="6" state="hidden" r:id="rId1"/>
    <sheet name="確認申請" sheetId="24" r:id="rId2"/>
    <sheet name="指名者表" sheetId="16" state="hidden" r:id="rId3"/>
    <sheet name="選定書" sheetId="9" state="hidden" r:id="rId4"/>
    <sheet name="結果_指" sheetId="18" state="hidden" r:id="rId5"/>
  </sheets>
  <definedNames>
    <definedName name="_xlnm.Print_Area" localSheetId="4">結果_指!$B$2:$K$30</definedName>
    <definedName name="_xlnm.Print_Area" localSheetId="2">指名者表!$B$2:$I$23</definedName>
    <definedName name="_xlnm.Print_Area" localSheetId="0">指名通知!$B$2:$O$68</definedName>
    <definedName name="_xlnm.Print_Area" localSheetId="3">選定書!$B$2:$I$55</definedName>
    <definedName name="_xlnm.Print_Titles" localSheetId="2">指名者表!$11:$11</definedName>
    <definedName name="_xlnm.Print_Titles" localSheetId="3">選定書!$24:$24</definedName>
    <definedName name="_xlnm.Print_Area" localSheetId="1">確認申請!$B$2:$P$33</definedName>
    <definedName name="OLE_LINK1" localSheetId="1">確認申請!$B$4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H24" authorId="0">
      <text>
        <r>
          <rPr>
            <b/>
            <sz val="12"/>
            <color indexed="10"/>
            <rFont val="ＭＳ Ｐゴシック"/>
          </rPr>
          <t>入札執行者の
印は不要</t>
        </r>
      </text>
    </comment>
  </commentList>
</comments>
</file>

<file path=xl/sharedStrings.xml><?xml version="1.0" encoding="utf-8"?>
<sst xmlns="http://schemas.openxmlformats.org/spreadsheetml/2006/main" xmlns:r="http://schemas.openxmlformats.org/officeDocument/2006/relationships" count="280" uniqueCount="280">
  <si>
    <t>総務課長</t>
    <rPh sb="0" eb="2">
      <t>ソウム</t>
    </rPh>
    <rPh sb="2" eb="4">
      <t>カチョウ</t>
    </rPh>
    <phoneticPr fontId="21"/>
  </si>
  <si>
    <t>」</t>
    <phoneticPr fontId="21"/>
  </si>
  <si>
    <t>年度</t>
    <rPh sb="0" eb="2">
      <t>ネンド</t>
    </rPh>
    <phoneticPr fontId="21"/>
  </si>
  <si>
    <t>委任状</t>
    <rPh sb="0" eb="3">
      <t>イニンジョウ</t>
    </rPh>
    <phoneticPr fontId="21"/>
  </si>
  <si>
    <t>入札番号</t>
    <rPh sb="0" eb="2">
      <t>ニュウサツ</t>
    </rPh>
    <rPh sb="2" eb="4">
      <t>バンゴウ</t>
    </rPh>
    <phoneticPr fontId="21"/>
  </si>
  <si>
    <t>入札書様式について</t>
    <rPh sb="2" eb="3">
      <t>ショ</t>
    </rPh>
    <rPh sb="3" eb="5">
      <t>ヨウシキ</t>
    </rPh>
    <phoneticPr fontId="21"/>
  </si>
  <si>
    <t>入札
辞退届</t>
    <rPh sb="0" eb="2">
      <t>ニュウサツ</t>
    </rPh>
    <rPh sb="3" eb="5">
      <t>ジタイ</t>
    </rPh>
    <rPh sb="5" eb="6">
      <t>トドケ</t>
    </rPh>
    <phoneticPr fontId="21"/>
  </si>
  <si>
    <t>平野　晃裕</t>
  </si>
  <si>
    <t>掛川市北門138-2</t>
  </si>
  <si>
    <t>第３コミュニティ室</t>
    <rPh sb="0" eb="1">
      <t>ダイ</t>
    </rPh>
    <rPh sb="8" eb="9">
      <t>シツ</t>
    </rPh>
    <phoneticPr fontId="21"/>
  </si>
  <si>
    <t>遠鉄鍛治町ビル１０F</t>
  </si>
  <si>
    <t>代表取締役　松井　武司</t>
    <rPh sb="6" eb="8">
      <t>マツイ</t>
    </rPh>
    <rPh sb="9" eb="11">
      <t>タケシ</t>
    </rPh>
    <phoneticPr fontId="21"/>
  </si>
  <si>
    <t>印</t>
  </si>
  <si>
    <t>公告日</t>
  </si>
  <si>
    <t>令和　　　年　　　月　　　日</t>
    <phoneticPr fontId="21"/>
  </si>
  <si>
    <t>代表取締役　髙橋　志乃江</t>
    <rPh sb="6" eb="8">
      <t>タカハシ</t>
    </rPh>
    <rPh sb="9" eb="10">
      <t>シ</t>
    </rPh>
    <rPh sb="10" eb="11">
      <t>ノ</t>
    </rPh>
    <rPh sb="11" eb="12">
      <t>エ</t>
    </rPh>
    <phoneticPr fontId="21"/>
  </si>
  <si>
    <t xml:space="preserve">浜松市中区板屋町111-2  </t>
  </si>
  <si>
    <t>「入札辞退届」提出期限</t>
  </si>
  <si>
    <t>校　　長</t>
    <rPh sb="0" eb="1">
      <t>コウ</t>
    </rPh>
    <rPh sb="3" eb="4">
      <t>チョウ</t>
    </rPh>
    <phoneticPr fontId="21"/>
  </si>
  <si>
    <t>○</t>
    <phoneticPr fontId="21"/>
  </si>
  <si>
    <t>株式会社　サスネット</t>
  </si>
  <si>
    <t>×</t>
    <phoneticPr fontId="21"/>
  </si>
  <si>
    <t>(1) 日時</t>
    <phoneticPr fontId="21"/>
  </si>
  <si>
    <t>取締役
小栗　毅</t>
  </si>
  <si>
    <t>　　・業務種目が「</t>
    <phoneticPr fontId="21"/>
  </si>
  <si>
    <t>　　￥</t>
    <phoneticPr fontId="21"/>
  </si>
  <si>
    <t>会議室</t>
    <rPh sb="0" eb="3">
      <t>カイギシツ</t>
    </rPh>
    <phoneticPr fontId="21"/>
  </si>
  <si>
    <t>(2)</t>
  </si>
  <si>
    <t>浜松市中区平田町103番地</t>
  </si>
  <si>
    <t>支店長　鈴木　秀則</t>
    <rPh sb="0" eb="3">
      <t>シテンチョウ</t>
    </rPh>
    <rPh sb="4" eb="6">
      <t>スズキ</t>
    </rPh>
    <rPh sb="7" eb="9">
      <t>ヒデノリ</t>
    </rPh>
    <phoneticPr fontId="21"/>
  </si>
  <si>
    <t>印　※自署の場合は不要</t>
    <rPh sb="0" eb="1">
      <t>イン</t>
    </rPh>
    <rPh sb="3" eb="5">
      <t>ジショ</t>
    </rPh>
    <rPh sb="6" eb="8">
      <t>バアイ</t>
    </rPh>
    <rPh sb="9" eb="11">
      <t>フヨウ</t>
    </rPh>
    <phoneticPr fontId="21"/>
  </si>
  <si>
    <t>設計額</t>
    <rPh sb="0" eb="2">
      <t>セッケイ</t>
    </rPh>
    <rPh sb="2" eb="3">
      <t>ガク</t>
    </rPh>
    <phoneticPr fontId="21"/>
  </si>
  <si>
    <t>指名業者</t>
  </si>
  <si>
    <t>託児サービス委託費</t>
  </si>
  <si>
    <t>〒430-0923</t>
  </si>
  <si>
    <t>入札参加資格確認申請書</t>
  </si>
  <si>
    <t xml:space="preserve"> 免　除　（財務規則第41条第2項第2号に該当）</t>
  </si>
  <si>
    <t>430-0928</t>
  </si>
  <si>
    <t>結 果</t>
    <rPh sb="0" eb="3">
      <t>ケッカ</t>
    </rPh>
    <phoneticPr fontId="21"/>
  </si>
  <si>
    <t>入 札 執 行 者</t>
    <rPh sb="0" eb="1">
      <t>イ</t>
    </rPh>
    <rPh sb="2" eb="3">
      <t>サツ</t>
    </rPh>
    <rPh sb="4" eb="9">
      <t>シッコウシャ</t>
    </rPh>
    <phoneticPr fontId="21"/>
  </si>
  <si>
    <t xml:space="preserve">令和 </t>
  </si>
  <si>
    <t>通知日</t>
    <rPh sb="0" eb="3">
      <t>ツウチビ</t>
    </rPh>
    <phoneticPr fontId="21"/>
  </si>
  <si>
    <t>浜松市中区佐鳴台三丁目52番23号ＨＡＲＣＯＭビル２F</t>
  </si>
  <si>
    <t>〒420-0853</t>
  </si>
  <si>
    <t>浜松市西区村越町4598-9</t>
  </si>
  <si>
    <t>　よろしくお願いいたします。</t>
    <phoneticPr fontId="21"/>
  </si>
  <si>
    <t>※契約書案、仕様書をよく読んでください。</t>
  </si>
  <si>
    <t xml:space="preserve">学校法人名古屋大原学園  浜松本部 </t>
  </si>
  <si>
    <t>(1)</t>
    <phoneticPr fontId="21"/>
  </si>
  <si>
    <t>６  予定価格</t>
    <rPh sb="3" eb="5">
      <t>ヨテイ</t>
    </rPh>
    <rPh sb="5" eb="7">
      <t>カカク</t>
    </rPh>
    <phoneticPr fontId="21"/>
  </si>
  <si>
    <t>代表取締役
森永　春二</t>
  </si>
  <si>
    <t>浜松スポーツセンター 7F</t>
  </si>
  <si>
    <t>　今回の入札につきましては、入札書の裏面も御記入いただきますよう、お願いいたします。</t>
    <phoneticPr fontId="21"/>
  </si>
  <si>
    <t>」及び「</t>
    <rPh sb="1" eb="2">
      <t>オヨ</t>
    </rPh>
    <phoneticPr fontId="21"/>
  </si>
  <si>
    <t>「浜松技術専門校入札参加資格委員会設置要綱」の規定に基づき、入札参加資格委員会を開催する。</t>
    <rPh sb="1" eb="8">
      <t>ハママツギジュツセンモンコウ</t>
    </rPh>
    <rPh sb="8" eb="10">
      <t>ニュウサツ</t>
    </rPh>
    <rPh sb="10" eb="12">
      <t>サンカ</t>
    </rPh>
    <rPh sb="12" eb="14">
      <t>シカク</t>
    </rPh>
    <rPh sb="14" eb="17">
      <t>イインカイ</t>
    </rPh>
    <rPh sb="17" eb="19">
      <t>セッチ</t>
    </rPh>
    <rPh sb="19" eb="21">
      <t>ヨウコウ</t>
    </rPh>
    <rPh sb="23" eb="25">
      <t>キテイ</t>
    </rPh>
    <rPh sb="26" eb="27">
      <t>モト</t>
    </rPh>
    <rPh sb="40" eb="42">
      <t>カイサイ</t>
    </rPh>
    <phoneticPr fontId="21"/>
  </si>
  <si>
    <t xml:space="preserve"> 　　円</t>
    <phoneticPr fontId="21"/>
  </si>
  <si>
    <t>件　　名</t>
    <rPh sb="0" eb="4">
      <t>ケンメイ</t>
    </rPh>
    <phoneticPr fontId="21"/>
  </si>
  <si>
    <t>号</t>
    <rPh sb="0" eb="1">
      <t>ゴウ</t>
    </rPh>
    <phoneticPr fontId="21"/>
  </si>
  <si>
    <t>％</t>
    <phoneticPr fontId="21"/>
  </si>
  <si>
    <t>ファンファクトリー有限会社</t>
  </si>
  <si>
    <t>校長　　鈴木　信晃</t>
    <phoneticPr fontId="21"/>
  </si>
  <si>
    <t>菊川市本所1105-1</t>
  </si>
  <si>
    <t>〒436-0064</t>
  </si>
  <si>
    <t>入　　　札　　　結　　　果　　　表</t>
    <rPh sb="0" eb="1">
      <t>イ</t>
    </rPh>
    <rPh sb="4" eb="5">
      <t>サツ</t>
    </rPh>
    <rPh sb="8" eb="9">
      <t>ムスブ</t>
    </rPh>
    <rPh sb="12" eb="13">
      <t>ハタシ</t>
    </rPh>
    <rPh sb="16" eb="17">
      <t>ヒョウ</t>
    </rPh>
    <phoneticPr fontId="21"/>
  </si>
  <si>
    <t>浜松市中区板屋町
101-8</t>
  </si>
  <si>
    <t>株式会社オーザ</t>
  </si>
  <si>
    <t>文書番号</t>
    <rPh sb="0" eb="2">
      <t>ブンショ</t>
    </rPh>
    <rPh sb="2" eb="4">
      <t>バンゴウ</t>
    </rPh>
    <phoneticPr fontId="21"/>
  </si>
  <si>
    <t>053-416-4000</t>
  </si>
  <si>
    <t>054-272-0206</t>
  </si>
  <si>
    <t>株式会社日本教育クリエイト　静岡支社</t>
    <phoneticPr fontId="21"/>
  </si>
  <si>
    <t>１　入札事項</t>
    <phoneticPr fontId="21"/>
  </si>
  <si>
    <t>代表取締役　福井　伸明</t>
  </si>
  <si>
    <t>場　　所</t>
    <rPh sb="0" eb="4">
      <t>バショ</t>
    </rPh>
    <phoneticPr fontId="21"/>
  </si>
  <si>
    <t>代表取締役　森　信介</t>
    <phoneticPr fontId="21"/>
  </si>
  <si>
    <t>〒430-0933</t>
  </si>
  <si>
    <t>(金)</t>
    <phoneticPr fontId="21"/>
  </si>
  <si>
    <t>代理人が入札参加するときは、代理人の委任状を提出すること。</t>
  </si>
  <si>
    <t>「入札心得書」第12条の各号に該当する入札は無効とする。</t>
  </si>
  <si>
    <t>住所･所在地</t>
    <phoneticPr fontId="21"/>
  </si>
  <si>
    <t>浜松市中区鍛治町319-28</t>
  </si>
  <si>
    <t>静岡市葵区御幸町
８番地の1</t>
  </si>
  <si>
    <t>〒435-0043</t>
  </si>
  <si>
    <t>第１コミュニティ室</t>
    <rPh sb="0" eb="1">
      <t>ダイ</t>
    </rPh>
    <rPh sb="8" eb="9">
      <t>シツ</t>
    </rPh>
    <phoneticPr fontId="21"/>
  </si>
  <si>
    <t>校長</t>
    <rPh sb="0" eb="2">
      <t>コウチョウ</t>
    </rPh>
    <phoneticPr fontId="21"/>
  </si>
  <si>
    <t>(日)</t>
    <phoneticPr fontId="21"/>
  </si>
  <si>
    <t>053-455-4419</t>
  </si>
  <si>
    <t>を誓約します。</t>
  </si>
  <si>
    <t>(水)</t>
    <phoneticPr fontId="21"/>
  </si>
  <si>
    <t>なお、職業訓練が円滑に行われるよう、実績かつ信用性のある業者を指名し入札を行うこととする。</t>
    <rPh sb="3" eb="5">
      <t>ショクギョウ</t>
    </rPh>
    <rPh sb="5" eb="7">
      <t>クンレン</t>
    </rPh>
    <rPh sb="8" eb="10">
      <t>エンカツ</t>
    </rPh>
    <rPh sb="11" eb="12">
      <t>オコナ</t>
    </rPh>
    <rPh sb="18" eb="20">
      <t>ジッセキ</t>
    </rPh>
    <rPh sb="22" eb="25">
      <t>シンヨウセイ</t>
    </rPh>
    <rPh sb="28" eb="30">
      <t>ギョウシャ</t>
    </rPh>
    <rPh sb="31" eb="33">
      <t>シメイ</t>
    </rPh>
    <rPh sb="34" eb="36">
      <t>ニュウサツ</t>
    </rPh>
    <rPh sb="37" eb="38">
      <t>オコナ</t>
    </rPh>
    <phoneticPr fontId="21"/>
  </si>
  <si>
    <t>〒439-0928</t>
    <phoneticPr fontId="21"/>
  </si>
  <si>
    <t>代表取締役　福井　伸明</t>
    <phoneticPr fontId="21"/>
  </si>
  <si>
    <t>指名競争入札</t>
    <phoneticPr fontId="21"/>
  </si>
  <si>
    <t>浜技専総第　 号</t>
    <phoneticPr fontId="21"/>
  </si>
  <si>
    <t>電話　053-462-5601</t>
    <phoneticPr fontId="21"/>
  </si>
  <si>
    <t>電話番号</t>
    <rPh sb="0" eb="2">
      <t>デンワ</t>
    </rPh>
    <rPh sb="2" eb="4">
      <t>バンゴウ</t>
    </rPh>
    <phoneticPr fontId="21"/>
  </si>
  <si>
    <t>株式会社東海道シグマ</t>
  </si>
  <si>
    <t>学校法人　名古屋大原学園　浜松本部</t>
  </si>
  <si>
    <t>浜松市中区和地山三丁目１番７号</t>
  </si>
  <si>
    <t>消費税及び地方消費税率</t>
    <rPh sb="10" eb="11">
      <t>リツ</t>
    </rPh>
    <phoneticPr fontId="21"/>
  </si>
  <si>
    <t>浜技専総第</t>
    <rPh sb="0" eb="1">
      <t>ハマ</t>
    </rPh>
    <rPh sb="1" eb="2">
      <t>ギ</t>
    </rPh>
    <rPh sb="2" eb="3">
      <t>セン</t>
    </rPh>
    <rPh sb="3" eb="4">
      <t>ソウ</t>
    </rPh>
    <rPh sb="4" eb="5">
      <t>ダイ</t>
    </rPh>
    <phoneticPr fontId="21"/>
  </si>
  <si>
    <t>代表者職氏名</t>
    <rPh sb="0" eb="3">
      <t>ダイヒョウシャ</t>
    </rPh>
    <rPh sb="3" eb="4">
      <t>ショク</t>
    </rPh>
    <rPh sb="4" eb="6">
      <t>シメイ</t>
    </rPh>
    <phoneticPr fontId="21"/>
  </si>
  <si>
    <t>様式第３号</t>
    <rPh sb="0" eb="2">
      <t>ヨウシキ</t>
    </rPh>
    <rPh sb="2" eb="3">
      <t>ダイ</t>
    </rPh>
    <rPh sb="4" eb="5">
      <t>ゴウ</t>
    </rPh>
    <phoneticPr fontId="21"/>
  </si>
  <si>
    <t>入札番号</t>
    <phoneticPr fontId="21"/>
  </si>
  <si>
    <t>商号又は名称　　</t>
    <phoneticPr fontId="21"/>
  </si>
  <si>
    <t>「静岡県財務規則」を遵守して入札すること。</t>
  </si>
  <si>
    <t>立　 会　 人　</t>
    <rPh sb="0" eb="4">
      <t>タチアイ</t>
    </rPh>
    <rPh sb="6" eb="7">
      <t>ニン</t>
    </rPh>
    <phoneticPr fontId="21"/>
  </si>
  <si>
    <t>株式会社ニチイ学館</t>
  </si>
  <si>
    <t>訓練実施経費の上限単価</t>
  </si>
  <si>
    <t>入札参加資格委員会</t>
    <phoneticPr fontId="21"/>
  </si>
  <si>
    <t>日付用→</t>
    <rPh sb="0" eb="2">
      <t>ヒヅケ</t>
    </rPh>
    <rPh sb="2" eb="3">
      <t>ヨウ</t>
    </rPh>
    <phoneticPr fontId="21"/>
  </si>
  <si>
    <t xml:space="preserve">浜松アクトタワー３F </t>
  </si>
  <si>
    <t>432-8003</t>
  </si>
  <si>
    <t>　備　考</t>
    <rPh sb="1" eb="2">
      <t>ビ</t>
    </rPh>
    <rPh sb="3" eb="4">
      <t>コウ</t>
    </rPh>
    <phoneticPr fontId="21"/>
  </si>
  <si>
    <t>訓練名</t>
    <rPh sb="0" eb="2">
      <t>クンレン</t>
    </rPh>
    <rPh sb="2" eb="3">
      <t>メイ</t>
    </rPh>
    <phoneticPr fontId="21"/>
  </si>
  <si>
    <t>事務連絡</t>
    <rPh sb="0" eb="2">
      <t>ジム</t>
    </rPh>
    <rPh sb="2" eb="4">
      <t>レンラク</t>
    </rPh>
    <phoneticPr fontId="21"/>
  </si>
  <si>
    <t>を御承知ください。</t>
    <phoneticPr fontId="21"/>
  </si>
  <si>
    <t>第１回入札価格</t>
    <rPh sb="0" eb="3">
      <t>ダイ１カイ</t>
    </rPh>
    <rPh sb="3" eb="5">
      <t>ニュウサツ</t>
    </rPh>
    <rPh sb="5" eb="7">
      <t>カカク</t>
    </rPh>
    <phoneticPr fontId="21"/>
  </si>
  <si>
    <t>主　　査</t>
    <rPh sb="0" eb="1">
      <t>オモ</t>
    </rPh>
    <rPh sb="3" eb="4">
      <t>サ</t>
    </rPh>
    <phoneticPr fontId="21"/>
  </si>
  <si>
    <t>浜松市天竜区渡ヶ島217-3</t>
  </si>
  <si>
    <t>部屋</t>
    <rPh sb="0" eb="2">
      <t>ヘヤ</t>
    </rPh>
    <phoneticPr fontId="21"/>
  </si>
  <si>
    <t>-</t>
    <phoneticPr fontId="21"/>
  </si>
  <si>
    <t>社会福祉法人天竜厚生会</t>
  </si>
  <si>
    <t xml:space="preserve">浜松市中区東田町３６番地８
</t>
    <rPh sb="0" eb="1">
      <t>ハマ</t>
    </rPh>
    <rPh sb="1" eb="2">
      <t>マツ</t>
    </rPh>
    <rPh sb="3" eb="5">
      <t>ナカク</t>
    </rPh>
    <rPh sb="5" eb="6">
      <t>ヒガシ</t>
    </rPh>
    <rPh sb="6" eb="8">
      <t>タマチ</t>
    </rPh>
    <rPh sb="10" eb="12">
      <t>バンチ</t>
    </rPh>
    <phoneticPr fontId="48"/>
  </si>
  <si>
    <t>代表取締役　仁井田　啓子　</t>
    <phoneticPr fontId="21"/>
  </si>
  <si>
    <t>１階</t>
    <rPh sb="0" eb="2">
      <t>１カイ</t>
    </rPh>
    <phoneticPr fontId="21"/>
  </si>
  <si>
    <t>２階</t>
    <rPh sb="0" eb="2">
      <t>２カイ</t>
    </rPh>
    <phoneticPr fontId="21"/>
  </si>
  <si>
    <t>第４コミュニティ室</t>
    <rPh sb="0" eb="1">
      <t>ダイ</t>
    </rPh>
    <rPh sb="8" eb="9">
      <t>シツ</t>
    </rPh>
    <phoneticPr fontId="21"/>
  </si>
  <si>
    <t>総務課　</t>
    <phoneticPr fontId="21"/>
  </si>
  <si>
    <t>視聴覚室</t>
    <rPh sb="0" eb="3">
      <t>シチョウカク</t>
    </rPh>
    <rPh sb="3" eb="4">
      <t>シツ</t>
    </rPh>
    <phoneticPr fontId="21"/>
  </si>
  <si>
    <t>　下記の業務委託に係る入札に参加する資格について確認されたく、資料を添えて申請します。</t>
    <phoneticPr fontId="21"/>
  </si>
  <si>
    <t>３階</t>
    <rPh sb="0" eb="2">
      <t>３カイ</t>
    </rPh>
    <phoneticPr fontId="21"/>
  </si>
  <si>
    <t>〒431-1207</t>
  </si>
  <si>
    <t>(月)</t>
    <phoneticPr fontId="21"/>
  </si>
  <si>
    <t>(火)</t>
    <phoneticPr fontId="21"/>
  </si>
  <si>
    <t>〒430-0853</t>
  </si>
  <si>
    <t>(木)</t>
    <phoneticPr fontId="21"/>
  </si>
  <si>
    <t>(土)</t>
    <phoneticPr fontId="21"/>
  </si>
  <si>
    <t>浜松市中区板屋町101-8</t>
  </si>
  <si>
    <t>階　</t>
    <phoneticPr fontId="21"/>
  </si>
  <si>
    <t>６　入札条件</t>
    <phoneticPr fontId="21"/>
  </si>
  <si>
    <t>タップ株式会社</t>
  </si>
  <si>
    <t>053-589-4488</t>
  </si>
  <si>
    <t>〒436-0079　</t>
  </si>
  <si>
    <t>掛川市掛川10番地</t>
  </si>
  <si>
    <t>入札辞退者は、指定の「入札辞退届」を提出すること。</t>
  </si>
  <si>
    <t>〒430-0928</t>
    <phoneticPr fontId="21"/>
  </si>
  <si>
    <t>学校法人ミズモト学園</t>
  </si>
  <si>
    <t>理事長　　水元　久人</t>
    <phoneticPr fontId="21"/>
  </si>
  <si>
    <t>浜松市東区宮竹町 728 番地　</t>
  </si>
  <si>
    <t>株式会社　東海美工</t>
  </si>
  <si>
    <t>浜松市中区北寺島町211-8</t>
  </si>
  <si>
    <t>代表取締役　進士　友紀子</t>
    <rPh sb="6" eb="8">
      <t>シンジ</t>
    </rPh>
    <rPh sb="9" eb="12">
      <t>ユキコ</t>
    </rPh>
    <phoneticPr fontId="21"/>
  </si>
  <si>
    <t>〒439-0018</t>
  </si>
  <si>
    <t>株式会社建築資料研究社　浜松支店</t>
  </si>
  <si>
    <t>〒430-0936</t>
  </si>
  <si>
    <t>浜松市中区大工町125　</t>
  </si>
  <si>
    <t>　委託訓練業務につきましては、多大なる御理解、御協力を賜り、誠にありがとうございます。</t>
    <phoneticPr fontId="21"/>
  </si>
  <si>
    <t>〒430-7703</t>
  </si>
  <si>
    <t>静岡市葵区追手町2-20</t>
  </si>
  <si>
    <t>ヤマムラビル追手町6F</t>
  </si>
  <si>
    <t xml:space="preserve"> 免　除　（財務規則第55条第2項第3号に該当）</t>
  </si>
  <si>
    <t>浜松市南区三島町1605-1</t>
  </si>
  <si>
    <t>435-0042</t>
  </si>
  <si>
    <t>株式会社浜名湖国際頭脳センター</t>
  </si>
  <si>
    <t>〒431-3423</t>
  </si>
  <si>
    <t>　合計金額による入札ではありますが、入札書裏面に「内訳金額」が記入されていない場合</t>
    <phoneticPr fontId="21"/>
  </si>
  <si>
    <t>株式会社エーグッド</t>
  </si>
  <si>
    <t>〒432-8031</t>
  </si>
  <si>
    <t>浜松ターミナルビル２階</t>
  </si>
  <si>
    <t>有限会社アシストブレインズ</t>
  </si>
  <si>
    <t>記</t>
    <rPh sb="0" eb="1">
      <t>キ</t>
    </rPh>
    <phoneticPr fontId="21"/>
  </si>
  <si>
    <t>053-454-3366</t>
  </si>
  <si>
    <t>件　　名</t>
  </si>
  <si>
    <t>訓練期間</t>
    <rPh sb="0" eb="2">
      <t>クンレン</t>
    </rPh>
    <rPh sb="2" eb="4">
      <t>キカン</t>
    </rPh>
    <phoneticPr fontId="21"/>
  </si>
  <si>
    <t>業者名</t>
    <rPh sb="0" eb="2">
      <t>ギョウシャ</t>
    </rPh>
    <rPh sb="2" eb="3">
      <t>メイ</t>
    </rPh>
    <phoneticPr fontId="21"/>
  </si>
  <si>
    <t>432-8031</t>
  </si>
  <si>
    <t>436-0064</t>
  </si>
  <si>
    <t>株式会社サスネット</t>
  </si>
  <si>
    <t>ジョブアシストカレッジ</t>
  </si>
  <si>
    <t>指名競争入札</t>
  </si>
  <si>
    <t xml:space="preserve"> 年度 </t>
    <phoneticPr fontId="21"/>
  </si>
  <si>
    <t>外）</t>
    <phoneticPr fontId="21"/>
  </si>
  <si>
    <t>様　　　　　　</t>
  </si>
  <si>
    <t xml:space="preserve"> </t>
    <phoneticPr fontId="21"/>
  </si>
  <si>
    <t>入札執行について（通知）</t>
    <phoneticPr fontId="21"/>
  </si>
  <si>
    <t>担当　</t>
    <phoneticPr fontId="21"/>
  </si>
  <si>
    <t>　下記のとおり入札を行いますから参加してください。裏面にも御注意ください。</t>
    <phoneticPr fontId="21"/>
  </si>
  <si>
    <t>２　入札執行の日時場所</t>
    <phoneticPr fontId="21"/>
  </si>
  <si>
    <t>(2) 場所</t>
    <phoneticPr fontId="21"/>
  </si>
  <si>
    <t>３　入札保証金</t>
    <phoneticPr fontId="21"/>
  </si>
  <si>
    <t>４　契約保証金</t>
    <phoneticPr fontId="21"/>
  </si>
  <si>
    <t>５　入札方法</t>
    <phoneticPr fontId="21"/>
  </si>
  <si>
    <t>３　</t>
    <phoneticPr fontId="21"/>
  </si>
  <si>
    <t>７　注意事項</t>
    <phoneticPr fontId="21"/>
  </si>
  <si>
    <t>就職支援実施委託費</t>
  </si>
  <si>
    <t>入札書は貴社封筒に封緘の上、提出すること。</t>
  </si>
  <si>
    <t>及びそれぞれの委託費の単価のいずれかが上限を超えている場合は、無効となりますこと</t>
    <phoneticPr fontId="21"/>
  </si>
  <si>
    <t>シャンソンビル浜松１階</t>
    <phoneticPr fontId="21"/>
  </si>
  <si>
    <t>７  入札書比較価格</t>
    <rPh sb="3" eb="5">
      <t>ニュウサツ</t>
    </rPh>
    <rPh sb="5" eb="6">
      <t>ショ</t>
    </rPh>
    <rPh sb="6" eb="8">
      <t>ヒカク</t>
    </rPh>
    <rPh sb="8" eb="10">
      <t>カカク</t>
    </rPh>
    <phoneticPr fontId="21"/>
  </si>
  <si>
    <t>　　入札の結果、上記のとおり相違ない。</t>
    <rPh sb="2" eb="4">
      <t>ニュウサツ</t>
    </rPh>
    <rPh sb="5" eb="7">
      <t>ケッカ</t>
    </rPh>
    <rPh sb="8" eb="10">
      <t>ジョウキ</t>
    </rPh>
    <rPh sb="14" eb="16">
      <t>ソウイ</t>
    </rPh>
    <phoneticPr fontId="21"/>
  </si>
  <si>
    <t>053-424-8811</t>
  </si>
  <si>
    <t>　</t>
  </si>
  <si>
    <t>090-9175-8380</t>
  </si>
  <si>
    <t>訓練課長</t>
    <rPh sb="0" eb="2">
      <t>クンレン</t>
    </rPh>
    <rPh sb="2" eb="3">
      <t>カ</t>
    </rPh>
    <rPh sb="3" eb="4">
      <t>チョウ</t>
    </rPh>
    <phoneticPr fontId="21"/>
  </si>
  <si>
    <t>株式会社エーグッド、</t>
    <phoneticPr fontId="21"/>
  </si>
  <si>
    <t>入札日時</t>
    <rPh sb="0" eb="2">
      <t>ニュウサツ</t>
    </rPh>
    <rPh sb="2" eb="4">
      <t>ニチジ</t>
    </rPh>
    <phoneticPr fontId="21"/>
  </si>
  <si>
    <t>入札関係職員</t>
    <rPh sb="0" eb="2">
      <t>ニュウサツ</t>
    </rPh>
    <rPh sb="2" eb="4">
      <t>カンケイ</t>
    </rPh>
    <rPh sb="4" eb="6">
      <t>ショクイン</t>
    </rPh>
    <phoneticPr fontId="21"/>
  </si>
  <si>
    <t>住　　        所　　</t>
  </si>
  <si>
    <t>　なお、地方自治法施行令第167条の４の規定に該当しない者であること、入札説明書２の(6)及び(7)ア</t>
    <rPh sb="45" eb="46">
      <t>オヨ</t>
    </rPh>
    <phoneticPr fontId="21"/>
  </si>
  <si>
    <t>からキまでのいずれにも該当しない者であること及び添付資料の内容については、事実と相違ないこと</t>
  </si>
  <si>
    <t>１</t>
    <phoneticPr fontId="21"/>
  </si>
  <si>
    <t>２　</t>
    <phoneticPr fontId="21"/>
  </si>
  <si>
    <t>入札番号</t>
  </si>
  <si>
    <t>件名</t>
  </si>
  <si>
    <t>郵便番号</t>
    <rPh sb="0" eb="4">
      <t>ユウビンバンゴウ</t>
    </rPh>
    <phoneticPr fontId="21"/>
  </si>
  <si>
    <t>委員長</t>
    <rPh sb="0" eb="3">
      <t>イインチョウ</t>
    </rPh>
    <phoneticPr fontId="21"/>
  </si>
  <si>
    <t>委　　　　員</t>
    <rPh sb="0" eb="1">
      <t>イ</t>
    </rPh>
    <rPh sb="5" eb="6">
      <t>イン</t>
    </rPh>
    <phoneticPr fontId="21"/>
  </si>
  <si>
    <t>商号又は名称</t>
    <rPh sb="0" eb="2">
      <t>ショウゴウ</t>
    </rPh>
    <rPh sb="2" eb="3">
      <t>マタ</t>
    </rPh>
    <rPh sb="4" eb="6">
      <t>メイショウ</t>
    </rPh>
    <phoneticPr fontId="21"/>
  </si>
  <si>
    <t>担当</t>
    <rPh sb="0" eb="2">
      <t>タントウ</t>
    </rPh>
    <phoneticPr fontId="21"/>
  </si>
  <si>
    <t>開催日</t>
    <rPh sb="0" eb="3">
      <t>カイサイビ</t>
    </rPh>
    <phoneticPr fontId="21"/>
  </si>
  <si>
    <t>430-0853</t>
  </si>
  <si>
    <t>学校法人名古屋大原学園
浜松本部</t>
  </si>
  <si>
    <t>指　　名　　者　　表</t>
    <rPh sb="0" eb="4">
      <t>シメイ</t>
    </rPh>
    <rPh sb="6" eb="7">
      <t>シャ</t>
    </rPh>
    <rPh sb="9" eb="10">
      <t>ヒョウ</t>
    </rPh>
    <phoneticPr fontId="21"/>
  </si>
  <si>
    <t>件名</t>
    <rPh sb="0" eb="2">
      <t>ケンメイ</t>
    </rPh>
    <phoneticPr fontId="21"/>
  </si>
  <si>
    <t>場所</t>
    <rPh sb="0" eb="2">
      <t>バショ</t>
    </rPh>
    <phoneticPr fontId="21"/>
  </si>
  <si>
    <t>№</t>
    <phoneticPr fontId="21"/>
  </si>
  <si>
    <t>出欠席</t>
    <rPh sb="0" eb="1">
      <t>シュツ</t>
    </rPh>
    <rPh sb="1" eb="3">
      <t>ケッセキ</t>
    </rPh>
    <phoneticPr fontId="21"/>
  </si>
  <si>
    <t>「職業訓練業務の委託に係る競争入札参加資格者名簿」（職業能力開発課所管）に登載されている下記業者を選定する。</t>
    <rPh sb="1" eb="3">
      <t>ショクギョウ</t>
    </rPh>
    <rPh sb="3" eb="5">
      <t>クンレン</t>
    </rPh>
    <rPh sb="5" eb="7">
      <t>ギョウム</t>
    </rPh>
    <rPh sb="8" eb="10">
      <t>イタク</t>
    </rPh>
    <rPh sb="11" eb="12">
      <t>カカ</t>
    </rPh>
    <rPh sb="13" eb="15">
      <t>キョウソウ</t>
    </rPh>
    <rPh sb="15" eb="17">
      <t>ニュウサツ</t>
    </rPh>
    <rPh sb="17" eb="19">
      <t>サンカ</t>
    </rPh>
    <rPh sb="19" eb="21">
      <t>シカク</t>
    </rPh>
    <rPh sb="21" eb="22">
      <t>シャ</t>
    </rPh>
    <rPh sb="22" eb="24">
      <t>メイボ</t>
    </rPh>
    <rPh sb="26" eb="28">
      <t>ショクギョウ</t>
    </rPh>
    <rPh sb="28" eb="30">
      <t>ノウリョク</t>
    </rPh>
    <rPh sb="30" eb="32">
      <t>カイハツ</t>
    </rPh>
    <rPh sb="32" eb="33">
      <t>カ</t>
    </rPh>
    <rPh sb="33" eb="35">
      <t>ショカン</t>
    </rPh>
    <rPh sb="44" eb="46">
      <t>カキ</t>
    </rPh>
    <rPh sb="46" eb="48">
      <t>ギョウシャ</t>
    </rPh>
    <rPh sb="49" eb="51">
      <t>センテイ</t>
    </rPh>
    <phoneticPr fontId="21"/>
  </si>
  <si>
    <t>入札参加者選定書</t>
    <rPh sb="0" eb="2">
      <t>ニュウサツ</t>
    </rPh>
    <rPh sb="2" eb="5">
      <t>サンカシャ</t>
    </rPh>
    <rPh sb="5" eb="7">
      <t>センテイ</t>
    </rPh>
    <rPh sb="7" eb="8">
      <t>ショ</t>
    </rPh>
    <phoneticPr fontId="21"/>
  </si>
  <si>
    <t>」、「</t>
    <phoneticPr fontId="21"/>
  </si>
  <si>
    <t>代表者名</t>
    <rPh sb="0" eb="2">
      <t>ダイヒョウ</t>
    </rPh>
    <rPh sb="2" eb="3">
      <t>ギョウシャ</t>
    </rPh>
    <rPh sb="3" eb="4">
      <t>メイ</t>
    </rPh>
    <phoneticPr fontId="21"/>
  </si>
  <si>
    <t>備考</t>
    <rPh sb="0" eb="2">
      <t>ビコウ</t>
    </rPh>
    <phoneticPr fontId="21"/>
  </si>
  <si>
    <t>代表取締役
進士　友紀子</t>
  </si>
  <si>
    <t>439-0011</t>
  </si>
  <si>
    <t>菊川市仲島2丁目5番地の2</t>
  </si>
  <si>
    <t>0537-36-5789</t>
  </si>
  <si>
    <t>有限会社
    アシストブレインズ</t>
  </si>
  <si>
    <t>432-8021</t>
  </si>
  <si>
    <t>取締役
赤堀　早智宏</t>
  </si>
  <si>
    <t>0537-62-1835</t>
  </si>
  <si>
    <t>代表取締役
阪西　敏治</t>
  </si>
  <si>
    <t>420-0857</t>
  </si>
  <si>
    <t>株式会社建築資料研究社
浜松支店</t>
  </si>
  <si>
    <t>支店長　佐々木　憲司</t>
  </si>
  <si>
    <t>430-0936</t>
  </si>
  <si>
    <t>浜松市中区大工町125番地</t>
  </si>
  <si>
    <t>03-3988-4711</t>
  </si>
  <si>
    <t>代表取締役
仁井田　啓子</t>
  </si>
  <si>
    <t>浜松市東区篠ケ瀬町1256-3</t>
  </si>
  <si>
    <t>校長　鈴木　章文</t>
  </si>
  <si>
    <t>特定非営利活動法人フィリピノナガイサ</t>
  </si>
  <si>
    <t>理事長
中村　グレイス</t>
  </si>
  <si>
    <t>選定の方法</t>
    <rPh sb="0" eb="2">
      <t>センテイ</t>
    </rPh>
    <rPh sb="3" eb="5">
      <t>ホウホウ</t>
    </rPh>
    <phoneticPr fontId="21"/>
  </si>
  <si>
    <t>（１）職業訓練業務の委託に係る競争入札参加資格者名簿に登載されている者</t>
    <rPh sb="3" eb="5">
      <t>ショクギョウ</t>
    </rPh>
    <rPh sb="5" eb="7">
      <t>クンレン</t>
    </rPh>
    <rPh sb="7" eb="9">
      <t>ギョウム</t>
    </rPh>
    <rPh sb="10" eb="12">
      <t>イタク</t>
    </rPh>
    <rPh sb="13" eb="14">
      <t>カカワ</t>
    </rPh>
    <rPh sb="15" eb="17">
      <t>キョウソウ</t>
    </rPh>
    <rPh sb="17" eb="19">
      <t>ニュウサツ</t>
    </rPh>
    <rPh sb="19" eb="21">
      <t>サンカ</t>
    </rPh>
    <rPh sb="21" eb="23">
      <t>シカク</t>
    </rPh>
    <rPh sb="23" eb="24">
      <t>シャ</t>
    </rPh>
    <rPh sb="24" eb="26">
      <t>メイボ</t>
    </rPh>
    <rPh sb="27" eb="29">
      <t>トウサイ</t>
    </rPh>
    <rPh sb="34" eb="35">
      <t>モノ</t>
    </rPh>
    <phoneticPr fontId="21"/>
  </si>
  <si>
    <t>（２）上記のうち、</t>
    <rPh sb="3" eb="5">
      <t>ジョウキ</t>
    </rPh>
    <phoneticPr fontId="21"/>
  </si>
  <si>
    <t>　　・取引希望地域が「西部」、「中部・西部」又は｢全県｣</t>
    <rPh sb="16" eb="18">
      <t>チュウブ</t>
    </rPh>
    <phoneticPr fontId="21"/>
  </si>
  <si>
    <t>　　　かつ</t>
    <phoneticPr fontId="21"/>
  </si>
  <si>
    <t>（３）前回６月19日執行の入札番号第２号令和元年度 離転職者訓練　オフィス・ＰＣ科②　委託の入札において辞退届の提出なく欠席した</t>
    <rPh sb="3" eb="5">
      <t>ゼンカイ</t>
    </rPh>
    <rPh sb="6" eb="7">
      <t>ガツ</t>
    </rPh>
    <rPh sb="9" eb="10">
      <t>ニチ</t>
    </rPh>
    <rPh sb="10" eb="12">
      <t>シッコウ</t>
    </rPh>
    <rPh sb="13" eb="15">
      <t>ニュウサツ</t>
    </rPh>
    <rPh sb="15" eb="17">
      <t>バンゴウ</t>
    </rPh>
    <rPh sb="17" eb="18">
      <t>ダイ</t>
    </rPh>
    <rPh sb="19" eb="20">
      <t>ゴウ</t>
    </rPh>
    <rPh sb="46" eb="48">
      <t>ニュウサツ</t>
    </rPh>
    <rPh sb="52" eb="54">
      <t>ジタイ</t>
    </rPh>
    <rPh sb="54" eb="55">
      <t>トド</t>
    </rPh>
    <rPh sb="56" eb="58">
      <t>テイシュツ</t>
    </rPh>
    <rPh sb="60" eb="62">
      <t>ケッセキ</t>
    </rPh>
    <phoneticPr fontId="21"/>
  </si>
  <si>
    <t>ファンファクトリー有限会社及び</t>
    <rPh sb="13" eb="14">
      <t>オヨ</t>
    </rPh>
    <phoneticPr fontId="21"/>
  </si>
  <si>
    <t>　　　の三者について、今回は指名しないこととする。</t>
    <rPh sb="4" eb="6">
      <t>サンシャ</t>
    </rPh>
    <rPh sb="11" eb="13">
      <t>コンカイ</t>
    </rPh>
    <rPh sb="14" eb="16">
      <t>シメイ</t>
    </rPh>
    <phoneticPr fontId="21"/>
  </si>
  <si>
    <t>パソコン</t>
  </si>
  <si>
    <t>　　・対応人数が　</t>
    <rPh sb="3" eb="5">
      <t>タイオウ</t>
    </rPh>
    <rPh sb="5" eb="7">
      <t>ニンズウ</t>
    </rPh>
    <phoneticPr fontId="21"/>
  </si>
  <si>
    <t>人以上</t>
    <rPh sb="0" eb="1">
      <t>ニン</t>
    </rPh>
    <rPh sb="1" eb="3">
      <t>イジョウ</t>
    </rPh>
    <phoneticPr fontId="21"/>
  </si>
  <si>
    <t>を満たす者</t>
  </si>
  <si>
    <t>消費税及び地方消費税相当額</t>
    <rPh sb="0" eb="3">
      <t>ショウヒゼイ</t>
    </rPh>
    <rPh sb="3" eb="4">
      <t>オヨ</t>
    </rPh>
    <rPh sb="5" eb="7">
      <t>チホウ</t>
    </rPh>
    <rPh sb="7" eb="10">
      <t>ショウヒゼイ</t>
    </rPh>
    <rPh sb="10" eb="12">
      <t>ソウトウ</t>
    </rPh>
    <rPh sb="12" eb="13">
      <t>ガク</t>
    </rPh>
    <phoneticPr fontId="21"/>
  </si>
  <si>
    <t>１  入札番号</t>
    <rPh sb="3" eb="5">
      <t>ニュウサツ</t>
    </rPh>
    <rPh sb="5" eb="7">
      <t>バンゴウ</t>
    </rPh>
    <phoneticPr fontId="21"/>
  </si>
  <si>
    <t>２  件      名</t>
    <rPh sb="3" eb="4">
      <t>ケン</t>
    </rPh>
    <rPh sb="10" eb="11">
      <t>メイ</t>
    </rPh>
    <phoneticPr fontId="21"/>
  </si>
  <si>
    <t>３  入札日時</t>
    <rPh sb="3" eb="5">
      <t>ニュウサツ</t>
    </rPh>
    <rPh sb="5" eb="7">
      <t>ニチジ</t>
    </rPh>
    <phoneticPr fontId="21"/>
  </si>
  <si>
    <t>４  入札場所</t>
    <rPh sb="3" eb="5">
      <t>ニュウサツ</t>
    </rPh>
    <rPh sb="5" eb="7">
      <t>バショ</t>
    </rPh>
    <phoneticPr fontId="21"/>
  </si>
  <si>
    <t>浜松技術専門校</t>
    <rPh sb="0" eb="2">
      <t>ハママツ</t>
    </rPh>
    <rPh sb="2" eb="4">
      <t>ギジュツ</t>
    </rPh>
    <rPh sb="4" eb="6">
      <t>センモン</t>
    </rPh>
    <rPh sb="6" eb="7">
      <t>コウ</t>
    </rPh>
    <phoneticPr fontId="21"/>
  </si>
  <si>
    <t>５  設計額</t>
    <rPh sb="3" eb="5">
      <t>セッケイ</t>
    </rPh>
    <rPh sb="5" eb="6">
      <t>ガク</t>
    </rPh>
    <phoneticPr fontId="21"/>
  </si>
  <si>
    <t>被 指 名 業 者</t>
    <rPh sb="0" eb="1">
      <t>ヒ</t>
    </rPh>
    <rPh sb="2" eb="3">
      <t>ユビ</t>
    </rPh>
    <rPh sb="4" eb="5">
      <t>ナ</t>
    </rPh>
    <rPh sb="6" eb="7">
      <t>ギョウ</t>
    </rPh>
    <rPh sb="8" eb="9">
      <t>モノ</t>
    </rPh>
    <phoneticPr fontId="21"/>
  </si>
  <si>
    <t>第２回入札価格</t>
    <rPh sb="0" eb="3">
      <t>ダイ２カイ</t>
    </rPh>
    <rPh sb="3" eb="5">
      <t>ニュウサツ</t>
    </rPh>
    <rPh sb="5" eb="7">
      <t>カカク</t>
    </rPh>
    <phoneticPr fontId="21"/>
  </si>
  <si>
    <t>円</t>
    <rPh sb="0" eb="1">
      <t>エン</t>
    </rPh>
    <phoneticPr fontId="21"/>
  </si>
  <si>
    <t>契　　　　　約　　　　　金　　　　　額</t>
    <rPh sb="0" eb="7">
      <t>ケイヤク</t>
    </rPh>
    <rPh sb="12" eb="19">
      <t>キンガク</t>
    </rPh>
    <phoneticPr fontId="21"/>
  </si>
  <si>
    <t>入札事務執行職員</t>
    <rPh sb="0" eb="2">
      <t>ニュウサツ</t>
    </rPh>
    <rPh sb="2" eb="4">
      <t>ジム</t>
    </rPh>
    <rPh sb="4" eb="6">
      <t>シッコウ</t>
    </rPh>
    <rPh sb="6" eb="8">
      <t>ショクイン</t>
    </rPh>
    <phoneticPr fontId="21"/>
  </si>
  <si>
    <t>主　　事</t>
    <rPh sb="0" eb="1">
      <t>オモ</t>
    </rPh>
    <rPh sb="3" eb="4">
      <t>コト</t>
    </rPh>
    <phoneticPr fontId="21"/>
  </si>
  <si>
    <t>山本　吉徳</t>
  </si>
  <si>
    <t>R</t>
    <phoneticPr fontId="21"/>
  </si>
  <si>
    <t>随契伺用</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</si>
</sst>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6" formatCode="&quot;¥&quot;#,##0;[Red]&quot;¥&quot;\-#,##0"/>
    <numFmt numFmtId="176" formatCode="#,##0\ &quot;¥&quot;;[Red]#,##0\ &quot;¥&quot;"/>
    <numFmt numFmtId="177" formatCode="[$-411]ggge&quot;年&quot;m&quot;月&quot;d&quot;日&quot;;@"/>
    <numFmt numFmtId="178" formatCode="\(aaa\)"/>
    <numFmt numFmtId="179" formatCode="&quot;第&quot;General&quot;号&quot;"/>
  </numFmts>
  <fonts count="49">
    <font>
      <sz val="11"/>
      <color auto="1"/>
      <name val="ＭＳ Ｐゴシック"/>
      <family val="3"/>
    </font>
    <font>
      <sz val="11"/>
      <color indexed="8"/>
      <name val="ＭＳ Ｐゴシック"/>
      <family val="3"/>
    </font>
    <font>
      <sz val="11"/>
      <color indexed="9"/>
      <name val="ＭＳ Ｐゴシック"/>
    </font>
    <font>
      <sz val="11"/>
      <color indexed="60"/>
      <name val="ＭＳ Ｐゴシック"/>
    </font>
    <font>
      <b/>
      <sz val="18"/>
      <color indexed="56"/>
      <name val="ＭＳ Ｐゴシック"/>
    </font>
    <font>
      <b/>
      <sz val="11"/>
      <color indexed="9"/>
      <name val="ＭＳ Ｐゴシック"/>
    </font>
    <font>
      <u/>
      <sz val="11"/>
      <color indexed="12"/>
      <name val="ＭＳ 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auto="1"/>
      <name val="ＭＳ ゴシック"/>
      <family val="3"/>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amily val="3"/>
    </font>
    <font>
      <b/>
      <sz val="11"/>
      <color indexed="8"/>
      <name val="ＭＳ Ｐゴシック"/>
      <family val="3"/>
    </font>
    <font>
      <sz val="6"/>
      <color auto="1"/>
      <name val="ＭＳ Ｐゴシック"/>
      <family val="3"/>
    </font>
    <font>
      <sz val="12"/>
      <color auto="1"/>
      <name val="ＭＳ Ｐ明朝"/>
      <family val="1"/>
    </font>
    <font>
      <sz val="11"/>
      <color auto="1"/>
      <name val="ＭＳ Ｐ明朝"/>
      <family val="1"/>
    </font>
    <font>
      <sz val="14"/>
      <color auto="1"/>
      <name val="ＭＳ Ｐ明朝"/>
      <family val="1"/>
    </font>
    <font>
      <sz val="10.5"/>
      <color auto="1"/>
      <name val="ＭＳ ゴシック"/>
    </font>
    <font>
      <b/>
      <sz val="14"/>
      <color indexed="10"/>
      <name val="ＭＳ Ｐゴシック"/>
      <family val="3"/>
    </font>
    <font>
      <sz val="11"/>
      <color auto="1"/>
      <name val="ＭＳ 明朝"/>
      <family val="1"/>
    </font>
    <font>
      <sz val="12"/>
      <color indexed="10"/>
      <name val="ＭＳ Ｐ明朝"/>
      <family val="1"/>
    </font>
    <font>
      <b/>
      <sz val="12"/>
      <color indexed="10"/>
      <name val="ＭＳ Ｐ明朝"/>
      <family val="1"/>
    </font>
    <font>
      <sz val="12"/>
      <color auto="1"/>
      <name val="ＭＳ 明朝"/>
      <family val="1"/>
    </font>
    <font>
      <sz val="12"/>
      <color auto="1"/>
      <name val="ＭＳ Ｐゴシック"/>
      <family val="3"/>
    </font>
    <font>
      <sz val="16"/>
      <color auto="1"/>
      <name val="ＭＳ 明朝"/>
      <family val="1"/>
    </font>
    <font>
      <sz val="10.5"/>
      <color auto="1"/>
      <name val="ＭＳ Ｐ明朝"/>
      <family val="1"/>
    </font>
    <font>
      <sz val="10.5"/>
      <color auto="1"/>
      <name val="ＭＳ 明朝"/>
      <family val="1"/>
    </font>
    <font>
      <sz val="10.5"/>
      <color indexed="8"/>
      <name val="ＭＳ 明朝"/>
      <family val="1"/>
    </font>
    <font>
      <sz val="11"/>
      <color indexed="8"/>
      <name val="ＭＳ Ｐ明朝"/>
      <family val="1"/>
    </font>
    <font>
      <sz val="9"/>
      <color indexed="8"/>
      <name val="ＭＳ Ｐ明朝"/>
      <family val="1"/>
    </font>
    <font>
      <sz val="10"/>
      <color indexed="8"/>
      <name val="ＭＳ Ｐ明朝"/>
      <family val="1"/>
    </font>
    <font>
      <sz val="14"/>
      <color indexed="8"/>
      <name val="ＭＳ Ｐ明朝"/>
    </font>
    <font>
      <sz val="20"/>
      <color indexed="8"/>
      <name val="ＭＳ Ｐ明朝"/>
    </font>
    <font>
      <sz val="12"/>
      <color indexed="8"/>
      <name val="ＭＳ Ｐ明朝"/>
      <family val="1"/>
    </font>
    <font>
      <sz val="11"/>
      <color indexed="8"/>
      <name val="ＭＳ 明朝"/>
      <family val="1"/>
    </font>
    <font>
      <sz val="14"/>
      <color indexed="8"/>
      <name val="ＭＳ 明朝"/>
      <family val="1"/>
    </font>
    <font>
      <sz val="12"/>
      <color indexed="8"/>
      <name val="ＭＳ 明朝"/>
      <family val="1"/>
    </font>
    <font>
      <sz val="10"/>
      <color indexed="8"/>
      <name val="ＭＳ 明朝"/>
      <family val="1"/>
    </font>
    <font>
      <sz val="14"/>
      <color auto="1"/>
      <name val="ＭＳ Ｐゴシック"/>
      <family val="3"/>
    </font>
    <font>
      <sz val="16"/>
      <color auto="1"/>
      <name val="ＭＳ Ｐゴシック"/>
      <family val="3"/>
    </font>
    <font>
      <sz val="11"/>
      <color auto="1"/>
      <name val="ＭＳ Ｐゴシック"/>
      <family val="3"/>
    </font>
  </fonts>
  <fills count="26">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3"/>
        <bgColor indexed="64"/>
      </patternFill>
    </fill>
    <fill>
      <patternFill patternType="solid">
        <fgColor indexed="13"/>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1" fillId="0" borderId="0">
      <alignment vertical="center"/>
    </xf>
    <xf numFmtId="0" fontId="12" fillId="0" borderId="0"/>
    <xf numFmtId="0" fontId="12" fillId="0" borderId="0"/>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176" fontId="7" fillId="0" borderId="0" applyFont="0" applyFill="0" applyBorder="0" applyAlignment="0" applyProtection="0"/>
    <xf numFmtId="0" fontId="20" fillId="0" borderId="9" applyNumberFormat="0" applyFill="0" applyAlignment="0" applyProtection="0">
      <alignment vertical="center"/>
    </xf>
  </cellStyleXfs>
  <cellXfs count="230">
    <xf numFmtId="0" fontId="0" fillId="0" borderId="0" xfId="0">
      <alignment vertical="center"/>
    </xf>
    <xf numFmtId="0" fontId="22" fillId="0" borderId="0" xfId="0" applyFont="1" applyAlignment="1">
      <alignment vertical="center"/>
    </xf>
    <xf numFmtId="0" fontId="22" fillId="0" borderId="0" xfId="0" applyFont="1" applyFill="1" applyBorder="1" applyAlignment="1">
      <alignment vertical="center"/>
    </xf>
    <xf numFmtId="0" fontId="22" fillId="24" borderId="0" xfId="0" applyFont="1" applyFill="1" applyAlignment="1">
      <alignment vertical="center"/>
    </xf>
    <xf numFmtId="0" fontId="23" fillId="0" borderId="0" xfId="0" applyFont="1" applyAlignment="1">
      <alignment vertical="center"/>
    </xf>
    <xf numFmtId="0" fontId="24" fillId="0" borderId="0" xfId="0" applyFont="1" applyAlignment="1">
      <alignment horizontal="centerContinuous" vertical="center"/>
    </xf>
    <xf numFmtId="0" fontId="23" fillId="0" borderId="0" xfId="0" applyFont="1" applyAlignment="1">
      <alignment vertical="center" wrapText="1"/>
    </xf>
    <xf numFmtId="0" fontId="23" fillId="0" borderId="10" xfId="0" applyFont="1" applyBorder="1" applyAlignment="1">
      <alignment vertical="center"/>
    </xf>
    <xf numFmtId="49" fontId="23" fillId="0" borderId="11" xfId="0" applyNumberFormat="1" applyFont="1" applyBorder="1" applyAlignment="1">
      <alignment vertical="top"/>
    </xf>
    <xf numFmtId="49" fontId="23" fillId="0" borderId="11" xfId="0" applyNumberFormat="1" applyFont="1" applyBorder="1" applyAlignment="1">
      <alignment vertical="center"/>
    </xf>
    <xf numFmtId="49" fontId="23" fillId="0" borderId="12" xfId="0" applyNumberFormat="1" applyFont="1" applyBorder="1" applyAlignment="1">
      <alignment vertical="center"/>
    </xf>
    <xf numFmtId="0" fontId="23" fillId="0" borderId="12" xfId="0" applyFont="1" applyBorder="1" applyAlignment="1">
      <alignment vertical="center"/>
    </xf>
    <xf numFmtId="49" fontId="23" fillId="0" borderId="13" xfId="0" applyNumberFormat="1" applyFont="1" applyBorder="1" applyAlignment="1">
      <alignment vertical="top"/>
    </xf>
    <xf numFmtId="0" fontId="23" fillId="0" borderId="11" xfId="0" applyFont="1" applyBorder="1" applyAlignment="1">
      <alignment vertical="center"/>
    </xf>
    <xf numFmtId="0" fontId="23" fillId="0" borderId="0" xfId="0" applyFont="1" applyBorder="1" applyAlignment="1">
      <alignment vertical="center"/>
    </xf>
    <xf numFmtId="49" fontId="23" fillId="0" borderId="0" xfId="0" applyNumberFormat="1" applyFont="1" applyBorder="1" applyAlignment="1">
      <alignment vertical="center"/>
    </xf>
    <xf numFmtId="49" fontId="23" fillId="0" borderId="0" xfId="0" applyNumberFormat="1" applyFont="1" applyBorder="1" applyAlignment="1">
      <alignment horizontal="centerContinuous" vertical="center"/>
    </xf>
    <xf numFmtId="0" fontId="23" fillId="0" borderId="0" xfId="0" applyFont="1" applyAlignment="1">
      <alignment horizontal="centerContinuous" vertical="center"/>
    </xf>
    <xf numFmtId="0" fontId="23" fillId="0" borderId="14" xfId="0" applyFont="1" applyBorder="1" applyAlignment="1">
      <alignment vertical="center"/>
    </xf>
    <xf numFmtId="0" fontId="23" fillId="0" borderId="0" xfId="0" applyFont="1" applyBorder="1" applyAlignment="1">
      <alignment vertical="top"/>
    </xf>
    <xf numFmtId="0" fontId="23" fillId="0" borderId="15" xfId="0" applyFont="1" applyBorder="1" applyAlignment="1">
      <alignment vertical="center"/>
    </xf>
    <xf numFmtId="0" fontId="23" fillId="0" borderId="0" xfId="0" applyFont="1" applyBorder="1" applyAlignment="1">
      <alignment vertical="top" wrapText="1"/>
    </xf>
    <xf numFmtId="0" fontId="23" fillId="0" borderId="0" xfId="0" quotePrefix="1" applyFont="1" applyBorder="1" applyAlignment="1">
      <alignment vertical="top"/>
    </xf>
    <xf numFmtId="0" fontId="23" fillId="0" borderId="16" xfId="0" quotePrefix="1" applyFont="1" applyBorder="1" applyAlignment="1">
      <alignment vertical="top"/>
    </xf>
    <xf numFmtId="0" fontId="23" fillId="0" borderId="16" xfId="0" applyFont="1" applyBorder="1" applyAlignment="1">
      <alignment vertical="top" wrapText="1"/>
    </xf>
    <xf numFmtId="0" fontId="25" fillId="0" borderId="0" xfId="0" applyFont="1">
      <alignment vertical="center"/>
    </xf>
    <xf numFmtId="0" fontId="23" fillId="0" borderId="0" xfId="0" applyFont="1" applyBorder="1" applyAlignment="1">
      <alignment horizontal="centerContinuous" vertical="center"/>
    </xf>
    <xf numFmtId="0" fontId="25" fillId="0" borderId="0" xfId="0" applyFont="1" applyBorder="1" applyAlignment="1">
      <alignment vertical="center"/>
    </xf>
    <xf numFmtId="0" fontId="26" fillId="0" borderId="0" xfId="0" applyFont="1" applyAlignment="1">
      <alignment horizontal="center" vertical="center"/>
    </xf>
    <xf numFmtId="0" fontId="23" fillId="0" borderId="16" xfId="0" applyFont="1" applyBorder="1" applyAlignment="1">
      <alignment vertical="center"/>
    </xf>
    <xf numFmtId="38" fontId="22" fillId="0" borderId="0" xfId="0" applyNumberFormat="1" applyFont="1" applyAlignment="1">
      <alignment vertical="center"/>
    </xf>
    <xf numFmtId="0" fontId="23" fillId="0" borderId="0" xfId="0" applyFont="1" applyAlignment="1">
      <alignment horizontal="centerContinuous" vertical="center" wrapText="1"/>
    </xf>
    <xf numFmtId="0" fontId="23" fillId="0" borderId="17" xfId="0" applyFont="1" applyBorder="1" applyAlignment="1">
      <alignment vertical="top"/>
    </xf>
    <xf numFmtId="0" fontId="23" fillId="0" borderId="18" xfId="0" applyFont="1" applyBorder="1" applyAlignment="1">
      <alignment vertical="center"/>
    </xf>
    <xf numFmtId="0" fontId="23" fillId="0" borderId="17" xfId="0" applyFont="1" applyBorder="1" applyAlignment="1">
      <alignment vertical="center"/>
    </xf>
    <xf numFmtId="177" fontId="23" fillId="0" borderId="19" xfId="0" applyNumberFormat="1" applyFont="1" applyBorder="1" applyAlignment="1">
      <alignment vertical="center"/>
    </xf>
    <xf numFmtId="0" fontId="23" fillId="0" borderId="19" xfId="0" applyFont="1" applyBorder="1" applyAlignment="1">
      <alignment vertical="center"/>
    </xf>
    <xf numFmtId="0" fontId="23" fillId="0" borderId="12" xfId="0" applyFont="1" applyBorder="1" applyAlignment="1">
      <alignment horizontal="center" vertical="center"/>
    </xf>
    <xf numFmtId="0" fontId="23" fillId="0" borderId="11" xfId="0" applyFont="1" applyBorder="1" applyAlignment="1">
      <alignment vertical="top" wrapText="1"/>
    </xf>
    <xf numFmtId="0" fontId="23" fillId="0" borderId="15" xfId="0" applyFont="1" applyBorder="1" applyAlignment="1">
      <alignment horizontal="center" vertical="center"/>
    </xf>
    <xf numFmtId="177" fontId="23" fillId="0" borderId="15" xfId="0" applyNumberFormat="1" applyFont="1" applyBorder="1" applyAlignment="1">
      <alignment vertical="center"/>
    </xf>
    <xf numFmtId="0" fontId="23" fillId="0" borderId="19" xfId="0" applyFont="1" applyBorder="1" applyAlignment="1">
      <alignment horizontal="center" vertical="center"/>
    </xf>
    <xf numFmtId="0" fontId="27" fillId="0" borderId="12" xfId="0" applyFont="1" applyBorder="1" applyAlignment="1">
      <alignment horizontal="center" vertical="center"/>
    </xf>
    <xf numFmtId="0" fontId="27" fillId="0" borderId="0" xfId="0" applyFont="1" applyBorder="1" applyAlignment="1">
      <alignment vertical="center"/>
    </xf>
    <xf numFmtId="0" fontId="28" fillId="24" borderId="0" xfId="0" applyFont="1" applyFill="1" applyAlignment="1">
      <alignment horizontal="center" vertical="center"/>
    </xf>
    <xf numFmtId="0" fontId="23" fillId="0" borderId="0" xfId="0" applyFont="1" applyAlignment="1">
      <alignment horizontal="distributed" vertical="center"/>
    </xf>
    <xf numFmtId="58" fontId="23" fillId="0" borderId="0" xfId="0" applyNumberFormat="1" applyFont="1" applyAlignment="1">
      <alignment horizontal="distributed" vertical="center"/>
    </xf>
    <xf numFmtId="0" fontId="23" fillId="0" borderId="0" xfId="0" applyFont="1" applyAlignment="1">
      <alignment horizontal="right" vertical="center"/>
    </xf>
    <xf numFmtId="0" fontId="27" fillId="0" borderId="15" xfId="0" applyFont="1" applyBorder="1" applyAlignment="1">
      <alignment horizontal="center" vertical="center"/>
    </xf>
    <xf numFmtId="178" fontId="23" fillId="0" borderId="14" xfId="0" applyNumberFormat="1" applyFont="1" applyBorder="1" applyAlignment="1">
      <alignment horizontal="left" vertical="center"/>
    </xf>
    <xf numFmtId="0" fontId="27" fillId="0" borderId="19" xfId="0" applyFont="1" applyBorder="1" applyAlignment="1">
      <alignment horizontal="center" vertical="center"/>
    </xf>
    <xf numFmtId="0" fontId="23" fillId="0" borderId="17" xfId="0" applyFont="1" applyBorder="1" applyAlignment="1">
      <alignment vertical="top" wrapText="1"/>
    </xf>
    <xf numFmtId="0" fontId="23" fillId="0" borderId="19" xfId="0" applyFont="1" applyBorder="1" applyAlignment="1">
      <alignment vertical="top"/>
    </xf>
    <xf numFmtId="0" fontId="23" fillId="0" borderId="20" xfId="0" applyFont="1" applyBorder="1" applyAlignment="1">
      <alignment vertical="top" wrapText="1"/>
    </xf>
    <xf numFmtId="0" fontId="22" fillId="24" borderId="0" xfId="0" applyFont="1" applyFill="1" applyAlignment="1">
      <alignment horizontal="centerContinuous" vertical="center"/>
    </xf>
    <xf numFmtId="0" fontId="29" fillId="0" borderId="0" xfId="0" applyFont="1" applyFill="1" applyBorder="1" applyAlignment="1">
      <alignment vertical="center"/>
    </xf>
    <xf numFmtId="0" fontId="22" fillId="0" borderId="0" xfId="0" applyFont="1" applyAlignment="1">
      <alignment horizontal="right" vertical="center"/>
    </xf>
    <xf numFmtId="0" fontId="27" fillId="0" borderId="0" xfId="0" applyFont="1" applyAlignment="1">
      <alignment vertical="center"/>
    </xf>
    <xf numFmtId="0" fontId="27" fillId="0" borderId="0" xfId="0" applyFont="1" applyAlignment="1">
      <alignment horizontal="right" vertical="center"/>
    </xf>
    <xf numFmtId="0" fontId="22" fillId="0" borderId="12" xfId="41" applyFont="1" applyBorder="1">
      <alignment vertical="center"/>
    </xf>
    <xf numFmtId="14" fontId="22" fillId="25" borderId="0" xfId="0" applyNumberFormat="1" applyFont="1" applyFill="1" applyAlignment="1">
      <alignment horizontal="center" vertical="center"/>
    </xf>
    <xf numFmtId="0" fontId="22" fillId="25" borderId="0" xfId="0" applyFont="1" applyFill="1" applyAlignment="1">
      <alignment horizontal="center" vertical="center"/>
    </xf>
    <xf numFmtId="0" fontId="23" fillId="0" borderId="0" xfId="0" applyFont="1" applyAlignment="1">
      <alignment horizontal="center" vertical="center"/>
    </xf>
    <xf numFmtId="58" fontId="27" fillId="0" borderId="12" xfId="0" applyNumberFormat="1" applyFont="1" applyFill="1" applyBorder="1" applyAlignment="1">
      <alignment horizontal="center" vertical="center" shrinkToFit="1"/>
    </xf>
    <xf numFmtId="0" fontId="22" fillId="0" borderId="15" xfId="0" applyFont="1" applyBorder="1" applyAlignment="1">
      <alignment vertical="center"/>
    </xf>
    <xf numFmtId="0" fontId="22" fillId="0" borderId="0" xfId="0" applyFont="1" applyAlignment="1">
      <alignment horizontal="right" vertical="center"/>
    </xf>
    <xf numFmtId="0" fontId="22" fillId="0" borderId="0" xfId="0" applyFont="1" applyAlignment="1">
      <alignment horizontal="center" vertical="center"/>
    </xf>
    <xf numFmtId="58" fontId="27" fillId="0" borderId="19" xfId="0" applyNumberFormat="1" applyFont="1" applyFill="1" applyBorder="1" applyAlignment="1">
      <alignment horizontal="center" vertical="center" shrinkToFit="1"/>
    </xf>
    <xf numFmtId="0" fontId="30" fillId="0" borderId="0" xfId="0" applyFont="1" applyFill="1" applyAlignment="1">
      <alignment horizontal="center" vertical="center"/>
    </xf>
    <xf numFmtId="0" fontId="31" fillId="0" borderId="0" xfId="0" applyFont="1">
      <alignment vertical="center"/>
    </xf>
    <xf numFmtId="0" fontId="27" fillId="0" borderId="0" xfId="0" applyFont="1">
      <alignment vertical="center"/>
    </xf>
    <xf numFmtId="0" fontId="27" fillId="0" borderId="0" xfId="0" applyFont="1" applyAlignment="1">
      <alignment horizontal="center" vertical="center"/>
    </xf>
    <xf numFmtId="0" fontId="0" fillId="0" borderId="21" xfId="0" applyFill="1" applyBorder="1" applyAlignment="1">
      <alignment horizontal="center" vertical="center"/>
    </xf>
    <xf numFmtId="0" fontId="31" fillId="0" borderId="0" xfId="0" applyFont="1" applyAlignment="1">
      <alignment horizontal="center" vertical="center"/>
    </xf>
    <xf numFmtId="0" fontId="31" fillId="0" borderId="0" xfId="0" applyFont="1" applyAlignment="1">
      <alignment horizontal="right" vertical="center"/>
    </xf>
    <xf numFmtId="0" fontId="31" fillId="0" borderId="0" xfId="0" applyFont="1" applyFill="1" applyAlignment="1">
      <alignment vertical="center"/>
    </xf>
    <xf numFmtId="0" fontId="22" fillId="0" borderId="19" xfId="0" applyFont="1" applyBorder="1" applyAlignment="1">
      <alignment vertical="center"/>
    </xf>
    <xf numFmtId="0" fontId="30" fillId="0" borderId="0" xfId="0" applyFont="1" applyAlignment="1">
      <alignment vertical="center"/>
    </xf>
    <xf numFmtId="0" fontId="22" fillId="0" borderId="12" xfId="0" applyFont="1" applyBorder="1" applyAlignment="1">
      <alignment vertical="center"/>
    </xf>
    <xf numFmtId="0" fontId="0" fillId="0" borderId="12" xfId="0" applyBorder="1">
      <alignment vertical="center"/>
    </xf>
    <xf numFmtId="0" fontId="22" fillId="0" borderId="0" xfId="0" applyFont="1" applyBorder="1" applyAlignment="1">
      <alignment horizontal="center" vertical="center"/>
    </xf>
    <xf numFmtId="0" fontId="30" fillId="0" borderId="21" xfId="0" applyFont="1" applyBorder="1" applyAlignment="1">
      <alignment horizontal="center" vertical="center"/>
    </xf>
    <xf numFmtId="0" fontId="30" fillId="0" borderId="21" xfId="0" applyFont="1" applyBorder="1" applyAlignment="1">
      <alignment vertical="center"/>
    </xf>
    <xf numFmtId="0" fontId="22" fillId="0" borderId="21" xfId="0" applyFont="1" applyBorder="1" applyAlignment="1">
      <alignment vertical="center"/>
    </xf>
    <xf numFmtId="178" fontId="27" fillId="0" borderId="0" xfId="0" applyNumberFormat="1" applyFont="1" applyAlignment="1">
      <alignment horizontal="center" vertical="center"/>
    </xf>
    <xf numFmtId="0" fontId="27" fillId="24" borderId="0" xfId="0" applyFont="1" applyFill="1">
      <alignment vertical="center"/>
    </xf>
    <xf numFmtId="0" fontId="32" fillId="0" borderId="0" xfId="0" applyFont="1" applyAlignment="1">
      <alignment horizontal="centerContinuous" vertical="center"/>
    </xf>
    <xf numFmtId="0" fontId="33" fillId="0" borderId="0" xfId="0" applyFont="1">
      <alignment vertical="center"/>
    </xf>
    <xf numFmtId="0" fontId="23" fillId="0" borderId="0" xfId="0" applyFont="1">
      <alignment vertical="center"/>
    </xf>
    <xf numFmtId="0" fontId="23" fillId="0" borderId="0" xfId="0" applyFont="1" applyAlignment="1">
      <alignment vertical="top"/>
    </xf>
    <xf numFmtId="49" fontId="34" fillId="0" borderId="0" xfId="0" applyNumberFormat="1" applyFont="1" applyAlignment="1">
      <alignment vertical="top"/>
    </xf>
    <xf numFmtId="49" fontId="23" fillId="0" borderId="0" xfId="0" applyNumberFormat="1" applyFont="1" applyAlignment="1">
      <alignment vertical="top"/>
    </xf>
    <xf numFmtId="49" fontId="35" fillId="0" borderId="0" xfId="0" applyNumberFormat="1" applyFont="1" applyAlignment="1">
      <alignment vertical="top"/>
    </xf>
    <xf numFmtId="49" fontId="27" fillId="0" borderId="0" xfId="0" applyNumberFormat="1" applyFont="1" applyAlignment="1">
      <alignment vertical="top"/>
    </xf>
    <xf numFmtId="49" fontId="23" fillId="0" borderId="0" xfId="0" applyNumberFormat="1" applyFont="1" applyAlignment="1">
      <alignment vertical="center"/>
    </xf>
    <xf numFmtId="0" fontId="34" fillId="0" borderId="0" xfId="0" applyFont="1">
      <alignment vertical="center"/>
    </xf>
    <xf numFmtId="0" fontId="34" fillId="0" borderId="0" xfId="0" applyFont="1" applyAlignment="1">
      <alignment horizontal="distributed" vertical="top"/>
    </xf>
    <xf numFmtId="0" fontId="35" fillId="0" borderId="0" xfId="0" applyFont="1" applyAlignment="1">
      <alignment horizontal="distributed" vertical="top"/>
    </xf>
    <xf numFmtId="0" fontId="27" fillId="0" borderId="0" xfId="0" applyFont="1" applyAlignment="1">
      <alignment vertical="top"/>
    </xf>
    <xf numFmtId="0" fontId="23" fillId="0" borderId="0" xfId="0" applyFont="1" applyAlignment="1">
      <alignment horizontal="right" vertical="top"/>
    </xf>
    <xf numFmtId="0" fontId="27" fillId="0" borderId="0" xfId="0" applyFont="1" applyBorder="1">
      <alignment vertical="center"/>
    </xf>
    <xf numFmtId="0" fontId="23" fillId="0" borderId="0" xfId="0" applyFont="1" applyBorder="1">
      <alignment vertical="center"/>
    </xf>
    <xf numFmtId="0" fontId="30" fillId="24" borderId="0" xfId="0" applyFont="1" applyFill="1">
      <alignment vertical="center"/>
    </xf>
    <xf numFmtId="0" fontId="30" fillId="24" borderId="0" xfId="0" applyFont="1" applyFill="1" applyAlignment="1">
      <alignment vertical="top"/>
    </xf>
    <xf numFmtId="0" fontId="27" fillId="0" borderId="0" xfId="0" applyFont="1" applyFill="1" applyBorder="1" applyAlignment="1">
      <alignment horizontal="center" vertical="center"/>
    </xf>
    <xf numFmtId="0" fontId="36" fillId="0" borderId="0" xfId="34" applyFont="1" applyFill="1"/>
    <xf numFmtId="0" fontId="37" fillId="0" borderId="0" xfId="34" applyFont="1" applyFill="1"/>
    <xf numFmtId="0" fontId="36" fillId="0" borderId="0" xfId="34" applyFont="1" applyFill="1" applyAlignment="1">
      <alignment horizontal="center"/>
    </xf>
    <xf numFmtId="57" fontId="36" fillId="0" borderId="0" xfId="34" applyNumberFormat="1" applyFont="1" applyFill="1" applyAlignment="1">
      <alignment horizontal="center"/>
    </xf>
    <xf numFmtId="0" fontId="38" fillId="0" borderId="0" xfId="34" applyFont="1" applyFill="1"/>
    <xf numFmtId="0" fontId="39" fillId="0" borderId="0" xfId="34" applyFont="1" applyFill="1" applyAlignment="1">
      <alignment vertical="center" wrapText="1"/>
    </xf>
    <xf numFmtId="0" fontId="36" fillId="0" borderId="0" xfId="34" applyFont="1" applyFill="1" applyAlignment="1">
      <alignment vertical="center" wrapText="1"/>
    </xf>
    <xf numFmtId="0" fontId="36" fillId="0" borderId="0" xfId="34" applyFont="1" applyFill="1" applyAlignment="1">
      <alignment horizontal="center" vertical="center" wrapText="1"/>
    </xf>
    <xf numFmtId="0" fontId="36" fillId="24" borderId="0" xfId="34" applyFont="1" applyFill="1"/>
    <xf numFmtId="0" fontId="39" fillId="24" borderId="0" xfId="34" applyFont="1" applyFill="1" applyAlignment="1">
      <alignment vertical="center" wrapText="1"/>
    </xf>
    <xf numFmtId="0" fontId="36" fillId="24" borderId="0" xfId="34" applyFont="1" applyFill="1" applyAlignment="1">
      <alignment vertical="center" wrapText="1"/>
    </xf>
    <xf numFmtId="0" fontId="36" fillId="24" borderId="0" xfId="34" applyFont="1" applyFill="1" applyAlignment="1">
      <alignment horizontal="center" vertical="center" wrapText="1"/>
    </xf>
    <xf numFmtId="0" fontId="26" fillId="0" borderId="0" xfId="0" applyFont="1" applyAlignment="1">
      <alignment horizontal="center" vertical="center"/>
    </xf>
    <xf numFmtId="0" fontId="37" fillId="24" borderId="0" xfId="34" applyFont="1" applyFill="1"/>
    <xf numFmtId="0" fontId="40" fillId="0" borderId="0" xfId="34" applyFont="1" applyFill="1" applyAlignment="1">
      <alignment horizontal="center" vertical="center"/>
    </xf>
    <xf numFmtId="0" fontId="41" fillId="0" borderId="21" xfId="34" applyFont="1" applyFill="1" applyBorder="1" applyAlignment="1">
      <alignment horizontal="center" vertical="center" wrapText="1"/>
    </xf>
    <xf numFmtId="0" fontId="41" fillId="0" borderId="15" xfId="34" applyFont="1" applyFill="1" applyBorder="1" applyAlignment="1">
      <alignment horizontal="center" vertical="center" wrapText="1"/>
    </xf>
    <xf numFmtId="0" fontId="37" fillId="0" borderId="21" xfId="34" applyFont="1" applyFill="1" applyBorder="1" applyAlignment="1">
      <alignment horizontal="center" vertical="center" wrapText="1"/>
    </xf>
    <xf numFmtId="0" fontId="37" fillId="0" borderId="21" xfId="34" applyFont="1" applyFill="1" applyBorder="1" applyAlignment="1">
      <alignment vertical="center" wrapText="1"/>
    </xf>
    <xf numFmtId="0" fontId="36" fillId="0" borderId="12" xfId="34" applyFont="1" applyFill="1" applyBorder="1" applyAlignment="1">
      <alignment horizontal="center" vertical="center" wrapText="1"/>
    </xf>
    <xf numFmtId="0" fontId="36" fillId="0" borderId="12" xfId="34" applyFont="1" applyFill="1" applyBorder="1" applyAlignment="1">
      <alignment horizontal="left" vertical="center" wrapText="1"/>
    </xf>
    <xf numFmtId="0" fontId="41" fillId="0" borderId="12" xfId="34" applyFont="1" applyFill="1" applyBorder="1" applyAlignment="1">
      <alignment horizontal="centerContinuous" vertical="center" wrapText="1"/>
    </xf>
    <xf numFmtId="0" fontId="41" fillId="0" borderId="0" xfId="34" applyFont="1" applyFill="1" applyBorder="1" applyAlignment="1">
      <alignment horizontal="center" vertical="center" wrapText="1"/>
    </xf>
    <xf numFmtId="0" fontId="36" fillId="0" borderId="19" xfId="34" applyFont="1" applyFill="1" applyBorder="1" applyAlignment="1">
      <alignment horizontal="center" vertical="center" wrapText="1"/>
    </xf>
    <xf numFmtId="0" fontId="36" fillId="0" borderId="19" xfId="34" applyFont="1" applyFill="1" applyBorder="1" applyAlignment="1">
      <alignment horizontal="left" vertical="center" wrapText="1"/>
    </xf>
    <xf numFmtId="0" fontId="41" fillId="0" borderId="15" xfId="34" applyFont="1" applyFill="1" applyBorder="1" applyAlignment="1">
      <alignment horizontal="centerContinuous" vertical="center" wrapText="1"/>
    </xf>
    <xf numFmtId="0" fontId="38" fillId="0" borderId="15" xfId="34" applyFont="1" applyFill="1" applyBorder="1" applyAlignment="1">
      <alignment horizontal="centerContinuous" vertical="center" wrapText="1"/>
    </xf>
    <xf numFmtId="0" fontId="36" fillId="0" borderId="21" xfId="34" applyFont="1" applyFill="1" applyBorder="1" applyAlignment="1">
      <alignment horizontal="center" vertical="center" wrapText="1"/>
    </xf>
    <xf numFmtId="0" fontId="36" fillId="0" borderId="21" xfId="34" applyFont="1" applyFill="1" applyBorder="1" applyAlignment="1">
      <alignment vertical="center" wrapText="1"/>
    </xf>
    <xf numFmtId="0" fontId="38" fillId="0" borderId="21" xfId="34" applyFont="1" applyFill="1" applyBorder="1" applyAlignment="1">
      <alignment horizontal="center" vertical="center" wrapText="1"/>
    </xf>
    <xf numFmtId="0" fontId="36" fillId="24" borderId="0" xfId="34" applyFont="1" applyFill="1" applyAlignment="1">
      <alignment horizontal="center"/>
    </xf>
    <xf numFmtId="0" fontId="28" fillId="24" borderId="0" xfId="0" applyFont="1" applyFill="1" applyAlignment="1">
      <alignment horizontal="center" vertical="center"/>
    </xf>
    <xf numFmtId="57" fontId="36" fillId="24" borderId="0" xfId="34" applyNumberFormat="1" applyFont="1" applyFill="1" applyAlignment="1">
      <alignment horizontal="center"/>
    </xf>
    <xf numFmtId="57" fontId="40" fillId="0" borderId="0" xfId="34" applyNumberFormat="1" applyFont="1" applyFill="1" applyAlignment="1">
      <alignment horizontal="center" vertical="center"/>
    </xf>
    <xf numFmtId="0" fontId="41" fillId="0" borderId="19" xfId="34" applyFont="1" applyFill="1" applyBorder="1" applyAlignment="1">
      <alignment horizontal="centerContinuous" vertical="center" wrapText="1"/>
    </xf>
    <xf numFmtId="0" fontId="38" fillId="0" borderId="19" xfId="34" applyFont="1" applyFill="1" applyBorder="1" applyAlignment="1">
      <alignment horizontal="centerContinuous" vertical="center" wrapText="1"/>
    </xf>
    <xf numFmtId="57" fontId="38" fillId="0" borderId="21" xfId="34" applyNumberFormat="1" applyFont="1" applyFill="1" applyBorder="1" applyAlignment="1">
      <alignment horizontal="center" vertical="center" wrapText="1"/>
    </xf>
    <xf numFmtId="0" fontId="38" fillId="24" borderId="0" xfId="34" applyFont="1" applyFill="1"/>
    <xf numFmtId="0" fontId="40" fillId="24" borderId="0" xfId="34" applyFont="1" applyFill="1" applyAlignment="1">
      <alignment horizontal="center" vertical="center"/>
    </xf>
    <xf numFmtId="0" fontId="38" fillId="24" borderId="0" xfId="34" applyFont="1" applyFill="1" applyAlignment="1">
      <alignment vertical="center" wrapText="1"/>
    </xf>
    <xf numFmtId="0" fontId="42" fillId="0" borderId="0" xfId="39" applyFont="1" applyFill="1"/>
    <xf numFmtId="0" fontId="42" fillId="0" borderId="0" xfId="39" applyFont="1" applyFill="1" applyAlignment="1">
      <alignment horizontal="center"/>
    </xf>
    <xf numFmtId="0" fontId="7" fillId="0" borderId="0" xfId="38">
      <alignment vertical="center"/>
    </xf>
    <xf numFmtId="0" fontId="42" fillId="0" borderId="0" xfId="39" applyFont="1" applyFill="1" applyAlignment="1">
      <alignment horizontal="center" vertical="center" wrapText="1"/>
    </xf>
    <xf numFmtId="0" fontId="42" fillId="0" borderId="0" xfId="39" applyFont="1" applyFill="1" applyAlignment="1">
      <alignment vertical="center" wrapText="1"/>
    </xf>
    <xf numFmtId="0" fontId="42" fillId="24" borderId="0" xfId="39" applyFont="1" applyFill="1"/>
    <xf numFmtId="0" fontId="42" fillId="24" borderId="0" xfId="39" applyFont="1" applyFill="1" applyAlignment="1">
      <alignment horizontal="center" vertical="center" wrapText="1"/>
    </xf>
    <xf numFmtId="0" fontId="42" fillId="24" borderId="0" xfId="39" applyFont="1" applyFill="1" applyAlignment="1">
      <alignment vertical="center" wrapText="1"/>
    </xf>
    <xf numFmtId="0" fontId="42" fillId="0" borderId="0" xfId="39" applyFont="1" applyFill="1" applyAlignment="1">
      <alignment horizontal="centerContinuous"/>
    </xf>
    <xf numFmtId="0" fontId="42" fillId="0" borderId="0" xfId="39" applyFont="1" applyFill="1" applyAlignment="1">
      <alignment horizontal="center" vertical="center"/>
    </xf>
    <xf numFmtId="0" fontId="42" fillId="0" borderId="21" xfId="39" applyFont="1" applyFill="1" applyBorder="1" applyAlignment="1">
      <alignment horizontal="center" vertical="center" wrapText="1"/>
    </xf>
    <xf numFmtId="0" fontId="42" fillId="0" borderId="21" xfId="39" applyFont="1" applyFill="1" applyBorder="1" applyAlignment="1">
      <alignment horizontal="right" vertical="center" wrapText="1"/>
    </xf>
    <xf numFmtId="0" fontId="19" fillId="0" borderId="21" xfId="38" applyFont="1" applyBorder="1" applyAlignment="1">
      <alignment horizontal="center" vertical="center"/>
    </xf>
    <xf numFmtId="0" fontId="42" fillId="0" borderId="22" xfId="39" applyFont="1" applyFill="1" applyBorder="1" applyAlignment="1">
      <alignment horizontal="center" vertical="center" wrapText="1"/>
    </xf>
    <xf numFmtId="0" fontId="42" fillId="0" borderId="23" xfId="39" applyFont="1" applyFill="1" applyBorder="1" applyAlignment="1">
      <alignment horizontal="center" vertical="center" wrapText="1"/>
    </xf>
    <xf numFmtId="0" fontId="42" fillId="0" borderId="24" xfId="39" applyFont="1" applyFill="1" applyBorder="1" applyAlignment="1">
      <alignment horizontal="center" vertical="center" wrapText="1"/>
    </xf>
    <xf numFmtId="0" fontId="43" fillId="0" borderId="0" xfId="39" applyFont="1" applyFill="1"/>
    <xf numFmtId="0" fontId="42" fillId="0" borderId="12" xfId="39" applyFont="1" applyFill="1" applyBorder="1" applyAlignment="1">
      <alignment horizontal="centerContinuous" vertical="center" wrapText="1"/>
    </xf>
    <xf numFmtId="0" fontId="27" fillId="0" borderId="21" xfId="39" applyFont="1" applyFill="1" applyBorder="1" applyAlignment="1">
      <alignment vertical="center" wrapText="1"/>
    </xf>
    <xf numFmtId="0" fontId="42" fillId="0" borderId="21" xfId="39" applyFont="1" applyFill="1" applyBorder="1" applyAlignment="1">
      <alignment vertical="center" wrapText="1"/>
    </xf>
    <xf numFmtId="0" fontId="42" fillId="0" borderId="0" xfId="39" applyFont="1" applyFill="1" applyAlignment="1"/>
    <xf numFmtId="0" fontId="42" fillId="0" borderId="0" xfId="39" applyFont="1" applyFill="1" applyAlignment="1">
      <alignment vertical="top" wrapText="1"/>
    </xf>
    <xf numFmtId="0" fontId="42" fillId="0" borderId="10" xfId="39" applyFont="1" applyFill="1" applyBorder="1" applyAlignment="1">
      <alignment horizontal="centerContinuous" vertical="center" wrapText="1"/>
    </xf>
    <xf numFmtId="0" fontId="42" fillId="0" borderId="11" xfId="39" applyFont="1" applyFill="1" applyBorder="1" applyAlignment="1">
      <alignment horizontal="centerContinuous" vertical="center" wrapText="1"/>
    </xf>
    <xf numFmtId="0" fontId="42" fillId="0" borderId="13" xfId="39" applyFont="1" applyFill="1" applyBorder="1" applyAlignment="1">
      <alignment horizontal="centerContinuous" vertical="center" wrapText="1"/>
    </xf>
    <xf numFmtId="0" fontId="42" fillId="0" borderId="19" xfId="39" applyFont="1" applyFill="1" applyBorder="1" applyAlignment="1">
      <alignment horizontal="centerContinuous" vertical="center" wrapText="1"/>
    </xf>
    <xf numFmtId="0" fontId="42" fillId="0" borderId="18" xfId="39" applyFont="1" applyFill="1" applyBorder="1" applyAlignment="1">
      <alignment horizontal="centerContinuous" vertical="center" wrapText="1"/>
    </xf>
    <xf numFmtId="0" fontId="42" fillId="0" borderId="17" xfId="39" applyFont="1" applyFill="1" applyBorder="1" applyAlignment="1">
      <alignment horizontal="centerContinuous" vertical="center" wrapText="1"/>
    </xf>
    <xf numFmtId="0" fontId="42" fillId="0" borderId="20" xfId="39" applyFont="1" applyFill="1" applyBorder="1" applyAlignment="1">
      <alignment horizontal="centerContinuous" vertical="center" wrapText="1"/>
    </xf>
    <xf numFmtId="0" fontId="44" fillId="0" borderId="12" xfId="39" applyFont="1" applyFill="1" applyBorder="1" applyAlignment="1">
      <alignment horizontal="centerContinuous" vertical="center" wrapText="1"/>
    </xf>
    <xf numFmtId="6" fontId="30" fillId="0" borderId="12" xfId="39" applyNumberFormat="1" applyFont="1" applyFill="1" applyBorder="1" applyAlignment="1">
      <alignment horizontal="centerContinuous" vertical="center" wrapText="1"/>
    </xf>
    <xf numFmtId="0" fontId="45" fillId="0" borderId="12" xfId="39" applyFont="1" applyFill="1" applyBorder="1" applyAlignment="1">
      <alignment horizontal="centerContinuous" vertical="center" wrapText="1"/>
    </xf>
    <xf numFmtId="0" fontId="42" fillId="0" borderId="12" xfId="39" applyFont="1" applyFill="1" applyBorder="1" applyAlignment="1">
      <alignment horizontal="center" vertical="center" wrapText="1"/>
    </xf>
    <xf numFmtId="0" fontId="42" fillId="0" borderId="22" xfId="39" applyFont="1" applyFill="1" applyBorder="1" applyAlignment="1">
      <alignment vertical="center" wrapText="1"/>
    </xf>
    <xf numFmtId="0" fontId="42" fillId="0" borderId="23" xfId="39" applyFont="1" applyFill="1" applyBorder="1" applyAlignment="1">
      <alignment vertical="center" wrapText="1"/>
    </xf>
    <xf numFmtId="0" fontId="42" fillId="0" borderId="24" xfId="39" applyFont="1" applyFill="1" applyBorder="1" applyAlignment="1">
      <alignment vertical="center" wrapText="1"/>
    </xf>
    <xf numFmtId="0" fontId="44" fillId="0" borderId="15" xfId="39" applyFont="1" applyFill="1" applyBorder="1" applyAlignment="1">
      <alignment horizontal="centerContinuous" vertical="center" wrapText="1"/>
    </xf>
    <xf numFmtId="0" fontId="30" fillId="0" borderId="15" xfId="39" applyFont="1" applyFill="1" applyBorder="1" applyAlignment="1">
      <alignment horizontal="centerContinuous" vertical="center" wrapText="1"/>
    </xf>
    <xf numFmtId="0" fontId="45" fillId="0" borderId="15" xfId="39" applyFont="1" applyFill="1" applyBorder="1" applyAlignment="1">
      <alignment horizontal="centerContinuous" vertical="center" wrapText="1"/>
    </xf>
    <xf numFmtId="0" fontId="42" fillId="24" borderId="0" xfId="39" applyFont="1" applyFill="1" applyAlignment="1">
      <alignment horizontal="center"/>
    </xf>
    <xf numFmtId="0" fontId="42" fillId="0" borderId="19" xfId="39" applyFont="1" applyFill="1" applyBorder="1" applyAlignment="1">
      <alignment horizontal="center" vertical="center" wrapText="1"/>
    </xf>
    <xf numFmtId="0" fontId="42" fillId="0" borderId="11" xfId="39" applyFont="1" applyFill="1" applyBorder="1" applyAlignment="1">
      <alignment vertical="center" wrapText="1"/>
    </xf>
    <xf numFmtId="58" fontId="42" fillId="0" borderId="0" xfId="39" applyNumberFormat="1" applyFont="1" applyFill="1" applyAlignment="1">
      <alignment horizontal="center"/>
    </xf>
    <xf numFmtId="0" fontId="44" fillId="0" borderId="19" xfId="39" applyFont="1" applyFill="1" applyBorder="1" applyAlignment="1">
      <alignment horizontal="centerContinuous" vertical="center" wrapText="1"/>
    </xf>
    <xf numFmtId="0" fontId="30" fillId="0" borderId="19" xfId="39" applyFont="1" applyFill="1" applyBorder="1" applyAlignment="1">
      <alignment horizontal="centerContinuous" vertical="center" wrapText="1"/>
    </xf>
    <xf numFmtId="0" fontId="45" fillId="0" borderId="19" xfId="39" applyFont="1" applyFill="1" applyBorder="1" applyAlignment="1">
      <alignment horizontal="centerContinuous" vertical="center" wrapText="1"/>
    </xf>
    <xf numFmtId="0" fontId="42" fillId="0" borderId="0" xfId="39" applyFont="1" applyFill="1" applyAlignment="1">
      <alignment horizontal="right"/>
    </xf>
    <xf numFmtId="58" fontId="23" fillId="0" borderId="0" xfId="0" applyNumberFormat="1" applyFont="1" applyAlignment="1">
      <alignment vertical="center"/>
    </xf>
    <xf numFmtId="0" fontId="42" fillId="25" borderId="22" xfId="39" applyFont="1" applyFill="1" applyBorder="1"/>
    <xf numFmtId="0" fontId="42" fillId="25" borderId="23" xfId="39" applyFont="1" applyFill="1" applyBorder="1"/>
    <xf numFmtId="0" fontId="42" fillId="25" borderId="24" xfId="39" applyFont="1" applyFill="1" applyBorder="1"/>
    <xf numFmtId="0" fontId="42" fillId="0" borderId="21" xfId="39" applyFont="1" applyFill="1" applyBorder="1" applyAlignment="1">
      <alignment horizontal="center"/>
    </xf>
    <xf numFmtId="0" fontId="1" fillId="0" borderId="0" xfId="38" applyFont="1" applyBorder="1" applyAlignment="1">
      <alignment vertical="center"/>
    </xf>
    <xf numFmtId="14" fontId="22" fillId="0" borderId="0" xfId="0" applyNumberFormat="1" applyFont="1" applyFill="1" applyAlignment="1">
      <alignment horizontal="center" vertical="center"/>
    </xf>
    <xf numFmtId="0" fontId="31" fillId="0" borderId="0" xfId="38" applyFont="1" applyBorder="1" applyAlignment="1">
      <alignment horizontal="center" vertical="center" wrapText="1"/>
    </xf>
    <xf numFmtId="0" fontId="19" fillId="0" borderId="0" xfId="38" applyFont="1" applyAlignment="1">
      <alignment horizontal="center" vertical="center"/>
    </xf>
    <xf numFmtId="0" fontId="7" fillId="0" borderId="0" xfId="38" applyFont="1" applyAlignment="1">
      <alignment vertical="center" wrapText="1"/>
    </xf>
    <xf numFmtId="0" fontId="46" fillId="0" borderId="0" xfId="40" applyFont="1"/>
    <xf numFmtId="0" fontId="47" fillId="0" borderId="0" xfId="40" applyFont="1" applyBorder="1" applyAlignment="1">
      <alignment horizontal="center" vertical="center"/>
    </xf>
    <xf numFmtId="0" fontId="46" fillId="0" borderId="0" xfId="40" applyFont="1" applyBorder="1" applyAlignment="1">
      <alignment horizontal="center" vertical="center"/>
    </xf>
    <xf numFmtId="0" fontId="46" fillId="0" borderId="0" xfId="40" applyFont="1" applyBorder="1" applyAlignment="1">
      <alignment horizontal="left" vertical="center"/>
    </xf>
    <xf numFmtId="0" fontId="46" fillId="0" borderId="16" xfId="40" applyFont="1" applyBorder="1" applyAlignment="1">
      <alignment horizontal="left" vertical="center" shrinkToFit="1"/>
    </xf>
    <xf numFmtId="0" fontId="46" fillId="0" borderId="12" xfId="40" applyFont="1" applyBorder="1" applyAlignment="1">
      <alignment horizontal="center" vertical="center"/>
    </xf>
    <xf numFmtId="0" fontId="7" fillId="0" borderId="12" xfId="40" applyFont="1" applyFill="1" applyBorder="1" applyAlignment="1">
      <alignment horizontal="center" vertical="center" wrapText="1"/>
    </xf>
    <xf numFmtId="0" fontId="46" fillId="0" borderId="12" xfId="40" applyFont="1" applyBorder="1" applyAlignment="1">
      <alignment horizontal="center" vertical="center" shrinkToFit="1"/>
    </xf>
    <xf numFmtId="0" fontId="46" fillId="0" borderId="15" xfId="40" applyFont="1" applyBorder="1" applyAlignment="1">
      <alignment horizontal="center" vertical="center"/>
    </xf>
    <xf numFmtId="0" fontId="7" fillId="0" borderId="15" xfId="40" applyFont="1" applyFill="1" applyBorder="1" applyAlignment="1">
      <alignment horizontal="center" vertical="center" wrapText="1"/>
    </xf>
    <xf numFmtId="0" fontId="46" fillId="0" borderId="15" xfId="40" applyFont="1" applyBorder="1" applyAlignment="1">
      <alignment horizontal="center" vertical="center" shrinkToFit="1"/>
    </xf>
    <xf numFmtId="0" fontId="46" fillId="0" borderId="0" xfId="40" applyFont="1" applyAlignment="1">
      <alignment horizontal="left" vertical="top" wrapText="1"/>
    </xf>
    <xf numFmtId="179" fontId="46" fillId="0" borderId="0" xfId="40" applyNumberFormat="1" applyFont="1" applyBorder="1" applyAlignment="1">
      <alignment horizontal="left" vertical="center"/>
    </xf>
    <xf numFmtId="0" fontId="46" fillId="0" borderId="0" xfId="40" applyFont="1" applyBorder="1" applyAlignment="1">
      <alignment vertical="center"/>
    </xf>
    <xf numFmtId="58" fontId="46" fillId="0" borderId="0" xfId="40" applyNumberFormat="1" applyFont="1" applyBorder="1" applyAlignment="1">
      <alignment vertical="center"/>
    </xf>
    <xf numFmtId="0" fontId="46" fillId="0" borderId="19" xfId="40" applyFont="1" applyBorder="1" applyAlignment="1">
      <alignment horizontal="center" vertical="center"/>
    </xf>
    <xf numFmtId="0" fontId="7" fillId="0" borderId="19" xfId="40" applyFont="1" applyFill="1" applyBorder="1" applyAlignment="1">
      <alignment horizontal="center" vertical="center" wrapText="1"/>
    </xf>
    <xf numFmtId="0" fontId="46" fillId="0" borderId="0" xfId="40" applyFont="1" applyBorder="1" applyAlignment="1">
      <alignment horizontal="right" vertical="center"/>
    </xf>
    <xf numFmtId="0" fontId="46" fillId="0" borderId="0" xfId="40" applyFont="1" applyAlignment="1">
      <alignment horizontal="right"/>
    </xf>
    <xf numFmtId="58" fontId="46" fillId="0" borderId="0" xfId="40" applyNumberFormat="1" applyFont="1" applyBorder="1" applyAlignment="1">
      <alignment horizontal="left" vertical="center"/>
    </xf>
    <xf numFmtId="0" fontId="46" fillId="0" borderId="19" xfId="40" applyFont="1" applyBorder="1" applyAlignment="1">
      <alignment horizontal="center" vertical="center" shrinkToFit="1"/>
    </xf>
    <xf numFmtId="0" fontId="46" fillId="0" borderId="12" xfId="40" applyFont="1" applyBorder="1" applyAlignment="1">
      <alignment vertical="center"/>
    </xf>
    <xf numFmtId="0" fontId="46" fillId="0" borderId="0" xfId="40" applyFont="1" applyBorder="1" applyAlignment="1">
      <alignment horizontal="left" vertical="center" wrapText="1"/>
    </xf>
    <xf numFmtId="0" fontId="46" fillId="0" borderId="15" xfId="40" applyFont="1" applyBorder="1" applyAlignment="1">
      <alignment vertical="center"/>
    </xf>
    <xf numFmtId="0" fontId="46" fillId="0" borderId="21" xfId="40" applyFont="1" applyBorder="1" applyAlignment="1">
      <alignment horizontal="center" vertical="center"/>
    </xf>
    <xf numFmtId="0" fontId="46" fillId="0" borderId="19" xfId="40" applyFont="1" applyBorder="1" applyAlignment="1">
      <alignment horizontal="right" vertical="center"/>
    </xf>
    <xf numFmtId="0" fontId="46" fillId="0" borderId="0" xfId="40" applyFont="1" applyFill="1" applyAlignment="1">
      <alignment wrapText="1"/>
    </xf>
    <xf numFmtId="32" fontId="46" fillId="0" borderId="0" xfId="40" applyNumberFormat="1" applyFont="1" applyFill="1"/>
  </cellXfs>
  <cellStyles count="5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ハイパーリンク_競争入札参加資格者名簿（R01.11.06)" xfId="28"/>
    <cellStyle name="メモ" xfId="29"/>
    <cellStyle name="リンク セル" xfId="30"/>
    <cellStyle name="入力" xfId="31"/>
    <cellStyle name="出力" xfId="32"/>
    <cellStyle name="悪い" xfId="33"/>
    <cellStyle name="標準" xfId="0" builtinId="0"/>
    <cellStyle name="標準_02 指名者表_36" xfId="34"/>
    <cellStyle name="標準_02見11就のみ）高)オフィス・ＰＣ科④随契伺ほか_" xfId="35"/>
    <cellStyle name="標準_H31【国単価設計書】_（デュ)（託児５人）基本型" xfId="36"/>
    <cellStyle name="標準_H31【国単価設計書】_（託児５人）基本型" xfId="37"/>
    <cellStyle name="標準_コピー ～ システム開発等入札参加資格者名簿" xfId="38"/>
    <cellStyle name="標準_入札参加者選定書（オフィス・ＰＣ科①）" xfId="39"/>
    <cellStyle name="標準_入札結果表／抽選表（委託訓練活用型デュアルシステム建設・建築スタッフ科）" xfId="40"/>
    <cellStyle name="標準_委託業務の内容" xfId="41"/>
    <cellStyle name="標準_差込data" xfId="42"/>
    <cellStyle name="標準_競争入札参加資格者名簿（R01.05.24)" xfId="43"/>
    <cellStyle name="標準_競争入札参加資格者名簿（R01.11.06)" xfId="44"/>
    <cellStyle name="良い" xfId="45"/>
    <cellStyle name="見出し 1" xfId="46"/>
    <cellStyle name="見出し 2" xfId="47"/>
    <cellStyle name="見出し 3" xfId="48"/>
    <cellStyle name="見出し 4" xfId="49"/>
    <cellStyle name="計算" xfId="50"/>
    <cellStyle name="説明文" xfId="51"/>
    <cellStyle name="警告文" xfId="52"/>
    <cellStyle name="通貨_設計書xls" xfId="53"/>
    <cellStyle name="集計" xfId="5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xdr:col>
      <xdr:colOff>46990</xdr:colOff>
      <xdr:row>1</xdr:row>
      <xdr:rowOff>48260</xdr:rowOff>
    </xdr:from>
    <xdr:to xmlns:xdr="http://schemas.openxmlformats.org/drawingml/2006/spreadsheetDrawing">
      <xdr:col>16</xdr:col>
      <xdr:colOff>1325880</xdr:colOff>
      <xdr:row>3</xdr:row>
      <xdr:rowOff>191770</xdr:rowOff>
    </xdr:to>
    <xdr:sp macro="" textlink="">
      <xdr:nvSpPr>
        <xdr:cNvPr id="5121" name="テキスト 1"/>
        <xdr:cNvSpPr txBox="1">
          <a:spLocks noChangeArrowheads="1"/>
        </xdr:cNvSpPr>
      </xdr:nvSpPr>
      <xdr:spPr>
        <a:xfrm>
          <a:off x="7133590" y="276860"/>
          <a:ext cx="1278890" cy="715010"/>
        </a:xfrm>
        <a:prstGeom prst="rect"/>
        <a:solidFill>
          <a:sysClr val="window" lastClr="FFFFFF"/>
        </a:solidFill>
        <a:ln w="9525">
          <a:solidFill>
            <a:sysClr val="windowText" lastClr="000000"/>
          </a:solidFill>
          <a:miter/>
        </a:ln>
      </xdr:spPr>
      <xdr:txBody>
        <a:bodyPr vertOverflow="clip" horzOverflow="overflow" wrap="square" lIns="23812" tIns="4762" rIns="4762" bIns="4762" anchor="ctr" upright="1"/>
        <a:lstStyle/>
        <a:p>
          <a:pPr algn="l">
            <a:lnSpc>
              <a:spcPts val="1425"/>
            </a:lnSpc>
          </a:pPr>
          <a:r>
            <a:rPr lang="ja-JP" altLang="en-US" sz="12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←(案)は、</a:t>
          </a:r>
        </a:p>
        <a:p>
          <a:pPr algn="l">
            <a:lnSpc>
              <a:spcPts val="1425"/>
            </a:lnSpc>
          </a:pPr>
          <a:r>
            <a:rPr lang="ja-JP" altLang="en-US" sz="1200" b="1"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通知日を入れれば、消えます。</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35"/>
  </sheetPr>
  <dimension ref="A1:AG88"/>
  <sheetViews>
    <sheetView zoomScaleSheetLayoutView="100" workbookViewId="0">
      <selection activeCell="R14" sqref="R14"/>
    </sheetView>
  </sheetViews>
  <sheetFormatPr defaultRowHeight="18" customHeight="1"/>
  <cols>
    <col min="1" max="1" width="2.625" style="1" customWidth="1"/>
    <col min="2" max="2" width="3.625" style="1" customWidth="1"/>
    <col min="3" max="4" width="3.125" style="1" customWidth="1"/>
    <col min="5" max="5" width="16.625" style="1" customWidth="1"/>
    <col min="6" max="6" width="6.125" style="1" customWidth="1"/>
    <col min="7" max="9" width="4.125" style="1" customWidth="1"/>
    <col min="10" max="11" width="6.125" style="1" customWidth="1"/>
    <col min="12" max="12" width="5.625" style="1" customWidth="1"/>
    <col min="13" max="13" width="17.625" style="1" customWidth="1"/>
    <col min="14" max="14" width="2.625" style="1" customWidth="1"/>
    <col min="15" max="16" width="3.625" style="1" customWidth="1"/>
    <col min="17" max="17" width="18.125" style="2" customWidth="1"/>
    <col min="18" max="18" width="12.625" style="1" customWidth="1"/>
    <col min="19" max="19" width="4.625" style="1" customWidth="1"/>
    <col min="20" max="20" width="9.125" style="1" customWidth="1"/>
    <col min="21" max="22" width="4.625" style="1" customWidth="1"/>
    <col min="23" max="23" width="2.625" style="1" customWidth="1"/>
    <col min="24" max="26" width="4.625" style="1" customWidth="1"/>
    <col min="27" max="28" width="9.625" style="1" customWidth="1"/>
    <col min="29" max="29" width="38.625" style="1" customWidth="1"/>
    <col min="30" max="30" width="5.625" style="2" customWidth="1"/>
    <col min="31" max="31" width="11.625" style="1" customWidth="1"/>
    <col min="32" max="32" width="29.125" style="1" customWidth="1"/>
    <col min="33" max="33" width="27.375" style="1" customWidth="1"/>
    <col min="34" max="34" width="29.125" style="1" customWidth="1"/>
    <col min="35" max="37" width="11.625" style="1" customWidth="1"/>
    <col min="38" max="16384" width="9" style="1" bestFit="1" customWidth="1"/>
  </cols>
  <sheetData>
    <row r="1" spans="1:31" ht="18" customHeight="1">
      <c r="A1" s="3"/>
      <c r="B1" s="3"/>
      <c r="C1" s="3"/>
      <c r="D1" s="3"/>
      <c r="E1" s="3"/>
      <c r="F1" s="3"/>
      <c r="G1" s="3"/>
      <c r="H1" s="3"/>
      <c r="I1" s="3"/>
      <c r="J1" s="3"/>
      <c r="K1" s="3"/>
      <c r="L1" s="3"/>
      <c r="M1" s="44" t="s">
        <v>179</v>
      </c>
      <c r="N1" s="3"/>
      <c r="O1" s="3"/>
      <c r="P1" s="3"/>
      <c r="AA1" s="1" t="e">
        <f>#REF!</f>
        <v>#REF!</v>
      </c>
    </row>
    <row r="2" spans="1:31" ht="22.5" customHeight="1">
      <c r="A2" s="3"/>
      <c r="B2" s="4"/>
      <c r="C2" s="4"/>
      <c r="D2" s="4"/>
      <c r="E2" s="4"/>
      <c r="F2" s="4"/>
      <c r="G2" s="4"/>
      <c r="H2" s="5" t="str">
        <f>IF(S3="","(案)","")</f>
        <v>(案)</v>
      </c>
      <c r="I2" s="5"/>
      <c r="J2" s="17"/>
      <c r="K2" s="4"/>
      <c r="L2" s="4"/>
      <c r="M2" s="45" t="e">
        <f>IF(W2="",AE2,AC2)</f>
        <v>#REF!</v>
      </c>
      <c r="N2" s="45"/>
      <c r="O2" s="4"/>
      <c r="P2" s="3"/>
      <c r="Q2" s="2"/>
      <c r="R2" s="1" t="s">
        <v>66</v>
      </c>
      <c r="T2" s="65" t="s">
        <v>99</v>
      </c>
      <c r="U2" s="68" t="e">
        <f>IF(#REF!="","",#REF!)</f>
        <v>#REF!</v>
      </c>
      <c r="V2" s="73" t="s">
        <v>120</v>
      </c>
      <c r="W2" s="75" t="e">
        <f>IF(#REF!="","",#REF!)</f>
        <v>#REF!</v>
      </c>
      <c r="X2" s="77" t="s">
        <v>57</v>
      </c>
      <c r="Y2" s="75" t="e">
        <f>IF(W2=1,IF(U2&lt;10,DBCS(U2),U2),U2)</f>
        <v>#REF!</v>
      </c>
      <c r="Z2" s="75" t="e">
        <f>IF(W2=1,"",V2&amp;W2)</f>
        <v>#REF!</v>
      </c>
      <c r="AC2" s="73" t="e">
        <f>IF(U2="",AE2,T2&amp;Y2&amp;Z2&amp;X2)</f>
        <v>#REF!</v>
      </c>
      <c r="AE2" s="1" t="s">
        <v>92</v>
      </c>
    </row>
    <row r="3" spans="1:31" ht="22.5" customHeight="1">
      <c r="A3" s="3"/>
      <c r="B3" s="4"/>
      <c r="C3" s="4"/>
      <c r="D3" s="4"/>
      <c r="E3" s="28" t="e">
        <f>IF(#REF!=M1,"","不要")</f>
        <v>#REF!</v>
      </c>
      <c r="F3" s="4"/>
      <c r="G3" s="4"/>
      <c r="H3" s="4"/>
      <c r="I3" s="4"/>
      <c r="J3" s="4"/>
      <c r="K3" s="4"/>
      <c r="L3" s="4"/>
      <c r="M3" s="46" t="e">
        <f>IF(W2="",T5&amp;"　年　月　日",AC3)</f>
        <v>#REF!</v>
      </c>
      <c r="N3" s="46"/>
      <c r="O3" s="4"/>
      <c r="P3" s="3"/>
      <c r="Q3" s="2"/>
      <c r="R3" s="1" t="s">
        <v>41</v>
      </c>
      <c r="S3" s="60"/>
      <c r="T3" s="60"/>
      <c r="U3" s="60"/>
      <c r="V3" s="60"/>
      <c r="W3" s="60"/>
      <c r="AA3" s="1" t="e">
        <f>YEAR(S3)-$AA$1</f>
        <v>#REF!</v>
      </c>
      <c r="AC3" s="66" t="e">
        <f>IF(S3="",$T$5&amp;" 　 年 　 月 　 日",$T$5&amp;IF(AA3=1,"元",IF(AA3&lt;10,DBCS(AA3),AA3))&amp;"年"&amp;IF(MONTH(S3)&lt;10,DBCS(MONTH(S3)),MONTH(S3))&amp;"月"&amp;IF(DAY(S3)&lt;10,DBCS(DAY(S3)),DAY(S3))&amp;"日")</f>
        <v>#REF!</v>
      </c>
      <c r="AD3" s="2"/>
    </row>
    <row r="4" spans="1:31" ht="22.5" customHeight="1">
      <c r="A4" s="3"/>
      <c r="B4" s="4"/>
      <c r="C4" s="4"/>
      <c r="D4" s="4"/>
      <c r="E4" s="4"/>
      <c r="F4" s="4"/>
      <c r="G4" s="4"/>
      <c r="H4" s="4"/>
      <c r="I4" s="4"/>
      <c r="J4" s="4"/>
      <c r="K4" s="4"/>
      <c r="L4" s="4"/>
      <c r="M4" s="4"/>
      <c r="N4" s="4"/>
      <c r="O4" s="4"/>
      <c r="P4" s="3"/>
      <c r="Q4" s="2"/>
      <c r="R4" s="1" t="s">
        <v>2</v>
      </c>
      <c r="T4" s="65" t="e">
        <f>#REF!&amp;" "</f>
        <v>#REF!</v>
      </c>
      <c r="U4" s="65" t="e">
        <f>#REF!</f>
        <v>#REF!</v>
      </c>
      <c r="V4" s="1" t="s">
        <v>180</v>
      </c>
      <c r="AC4" s="66" t="e">
        <f>T4&amp;IF(U4&lt;10,DBCS(U4),U4)&amp;V4</f>
        <v>#REF!</v>
      </c>
      <c r="AD4" s="2"/>
    </row>
    <row r="5" spans="1:31" ht="22.5" customHeight="1">
      <c r="A5" s="3"/>
      <c r="B5" s="4" t="e">
        <f>IF(U2="","",S8)</f>
        <v>#REF!</v>
      </c>
      <c r="C5" s="4"/>
      <c r="D5" s="4"/>
      <c r="E5" s="4"/>
      <c r="F5" s="4"/>
      <c r="G5" s="4"/>
      <c r="H5" s="4"/>
      <c r="I5" s="4"/>
      <c r="J5" s="4"/>
      <c r="K5" s="4"/>
      <c r="L5" s="4"/>
      <c r="M5" s="4"/>
      <c r="N5" s="4"/>
      <c r="O5" s="4"/>
      <c r="P5" s="3"/>
      <c r="R5" s="57" t="s">
        <v>109</v>
      </c>
      <c r="T5" s="65" t="e">
        <f>#REF!</f>
        <v>#REF!</v>
      </c>
    </row>
    <row r="6" spans="1:31" ht="22.5" customHeight="1">
      <c r="A6" s="3"/>
      <c r="B6" s="4" t="e">
        <f>IF(W2="","(別紙「指名業者」のとおり)","　"&amp;AC9)</f>
        <v>#REF!</v>
      </c>
      <c r="C6" s="4"/>
      <c r="D6" s="4"/>
      <c r="E6" s="4"/>
      <c r="F6" s="4"/>
      <c r="G6" s="4"/>
      <c r="H6" s="4"/>
      <c r="I6" s="4" t="s">
        <v>182</v>
      </c>
      <c r="J6" s="4"/>
      <c r="K6" s="4"/>
      <c r="L6" s="4"/>
      <c r="M6" s="4"/>
      <c r="N6" s="4"/>
      <c r="O6" s="4"/>
      <c r="P6" s="3"/>
      <c r="Q6" s="2"/>
      <c r="T6" s="65" t="e">
        <f>#REF!&amp;"  "</f>
        <v>#REF!</v>
      </c>
      <c r="U6" s="66" t="e">
        <f>#REF!</f>
        <v>#REF!</v>
      </c>
      <c r="V6" s="1" t="e">
        <f>"  "&amp;#REF!</f>
        <v>#REF!</v>
      </c>
      <c r="AC6" s="66" t="e">
        <f>T6&amp;IF(U6&lt;10,DBCS(U6),U6)&amp;V6</f>
        <v>#REF!</v>
      </c>
      <c r="AD6" s="2"/>
    </row>
    <row r="7" spans="1:31" ht="22.5" customHeight="1">
      <c r="A7" s="3"/>
      <c r="B7" s="4"/>
      <c r="C7" s="4"/>
      <c r="D7" s="4"/>
      <c r="E7" s="4"/>
      <c r="F7" s="4"/>
      <c r="G7" s="4"/>
      <c r="H7" s="4"/>
      <c r="I7" s="4"/>
      <c r="J7" s="4"/>
      <c r="K7" s="4"/>
      <c r="L7" s="4"/>
      <c r="M7" s="4"/>
      <c r="N7" s="4"/>
      <c r="O7" s="4"/>
      <c r="P7" s="3"/>
      <c r="Q7" s="2"/>
      <c r="R7" s="1" t="s">
        <v>113</v>
      </c>
      <c r="S7" s="1" t="e">
        <f>#REF!</f>
        <v>#REF!</v>
      </c>
      <c r="T7" s="66"/>
      <c r="U7" s="66"/>
      <c r="V7" s="66"/>
      <c r="W7" s="66"/>
      <c r="AC7" s="1" t="e">
        <f>#REF!</f>
        <v>#REF!</v>
      </c>
      <c r="AD7" s="2"/>
    </row>
    <row r="8" spans="1:31" ht="22.5" customHeight="1">
      <c r="A8" s="3"/>
      <c r="B8" s="4"/>
      <c r="C8" s="4"/>
      <c r="D8" s="4"/>
      <c r="E8" s="4"/>
      <c r="F8" s="4"/>
      <c r="G8" s="4"/>
      <c r="H8" s="4"/>
      <c r="I8" s="4"/>
      <c r="J8" s="4"/>
      <c r="K8" s="4"/>
      <c r="L8" s="4"/>
      <c r="M8" s="47" t="e">
        <f>"静岡県立"&amp;#REF!&amp;"長"</f>
        <v>#REF!</v>
      </c>
      <c r="N8" s="4"/>
      <c r="O8" s="4"/>
      <c r="P8" s="3"/>
      <c r="Q8" s="2"/>
      <c r="S8" s="1" t="s">
        <v>183</v>
      </c>
      <c r="AD8" s="2"/>
    </row>
    <row r="9" spans="1:31" ht="22.5" customHeight="1">
      <c r="A9" s="3"/>
      <c r="B9" s="4"/>
      <c r="C9" s="4"/>
      <c r="D9" s="4"/>
      <c r="E9" s="4"/>
      <c r="F9" s="4"/>
      <c r="G9" s="4"/>
      <c r="H9" s="4"/>
      <c r="I9" s="4"/>
      <c r="J9" s="4"/>
      <c r="K9" s="4"/>
      <c r="L9" s="4"/>
      <c r="M9" s="47" t="e">
        <f>#REF!</f>
        <v>#REF!</v>
      </c>
      <c r="N9" s="4"/>
      <c r="O9" s="4"/>
      <c r="P9" s="3"/>
      <c r="Q9" s="2"/>
      <c r="R9" s="1" t="s">
        <v>32</v>
      </c>
      <c r="S9" s="61"/>
      <c r="T9" s="61"/>
      <c r="U9" s="61"/>
      <c r="V9" s="61"/>
      <c r="W9" s="61"/>
      <c r="AC9" s="66">
        <f>S9</f>
        <v>0</v>
      </c>
      <c r="AD9" s="2"/>
    </row>
    <row r="10" spans="1:31" ht="22.5" customHeight="1">
      <c r="A10" s="3"/>
      <c r="B10" s="4"/>
      <c r="C10" s="4"/>
      <c r="D10" s="4"/>
      <c r="E10" s="4"/>
      <c r="F10" s="4"/>
      <c r="G10" s="4"/>
      <c r="H10" s="4"/>
      <c r="I10" s="4"/>
      <c r="J10" s="4"/>
      <c r="K10" s="4"/>
      <c r="L10" s="4"/>
      <c r="M10" s="4"/>
      <c r="N10" s="4"/>
      <c r="O10" s="4"/>
      <c r="P10" s="3"/>
      <c r="Q10" s="2"/>
      <c r="AC10" s="66"/>
    </row>
    <row r="11" spans="1:31" ht="33" customHeight="1">
      <c r="A11" s="3"/>
      <c r="B11" s="4"/>
      <c r="C11" s="5" t="s">
        <v>184</v>
      </c>
      <c r="D11" s="17"/>
      <c r="E11" s="17"/>
      <c r="F11" s="31"/>
      <c r="G11" s="31"/>
      <c r="H11" s="31"/>
      <c r="I11" s="31"/>
      <c r="J11" s="31"/>
      <c r="K11" s="31"/>
      <c r="L11" s="31"/>
      <c r="M11" s="31"/>
      <c r="N11" s="17"/>
      <c r="O11" s="4"/>
      <c r="P11" s="3"/>
      <c r="Q11" s="2"/>
      <c r="R11" s="1" t="s">
        <v>185</v>
      </c>
      <c r="S11" s="1" t="s">
        <v>127</v>
      </c>
      <c r="T11" s="1"/>
      <c r="U11" s="69" t="e">
        <f>LEFT(#REF!,SEARCH("　",#REF!)-1)</f>
        <v>#REF!</v>
      </c>
      <c r="V11" s="74" t="str">
        <f>IF(ISERROR(U11)=TRUE,"",U11)</f>
        <v/>
      </c>
      <c r="W11" s="69"/>
      <c r="X11" s="69" t="str">
        <f>R11&amp;S11&amp;V11&amp;V12</f>
        <v>担当　総務課　</v>
      </c>
      <c r="Y11" s="69"/>
      <c r="Z11" s="69"/>
      <c r="AA11" s="1"/>
      <c r="AB11" s="1"/>
      <c r="AC11" s="1"/>
      <c r="AD11" s="2"/>
    </row>
    <row r="12" spans="1:31" ht="12" customHeight="1">
      <c r="A12" s="3"/>
      <c r="B12" s="4"/>
      <c r="C12" s="4"/>
      <c r="D12" s="4"/>
      <c r="E12" s="4"/>
      <c r="F12" s="4"/>
      <c r="G12" s="4"/>
      <c r="H12" s="4"/>
      <c r="I12" s="4"/>
      <c r="J12" s="4"/>
      <c r="K12" s="4"/>
      <c r="L12" s="4"/>
      <c r="M12" s="4"/>
      <c r="N12" s="4"/>
      <c r="O12" s="4"/>
      <c r="P12" s="3"/>
      <c r="Q12" s="2"/>
      <c r="U12" s="70" t="e">
        <f>LEFT(#REF!,SEARCH(" ",#REF!)-1)</f>
        <v>#REF!</v>
      </c>
      <c r="V12" s="74" t="str">
        <f>IF(ISERROR(U12)=TRUE,"",U12)</f>
        <v/>
      </c>
      <c r="W12" s="69"/>
      <c r="X12" s="69"/>
      <c r="Y12" s="69"/>
      <c r="Z12" s="69"/>
    </row>
    <row r="13" spans="1:31" ht="32.25" customHeight="1">
      <c r="A13" s="3"/>
      <c r="B13" s="4"/>
      <c r="C13" s="6" t="s">
        <v>186</v>
      </c>
      <c r="D13" s="6"/>
      <c r="E13" s="6"/>
      <c r="F13" s="6"/>
      <c r="G13" s="6"/>
      <c r="H13" s="6"/>
      <c r="I13" s="6"/>
      <c r="J13" s="6"/>
      <c r="K13" s="6"/>
      <c r="L13" s="6"/>
      <c r="M13" s="6"/>
      <c r="N13" s="6"/>
      <c r="O13" s="4"/>
      <c r="P13" s="3"/>
      <c r="Q13" s="2"/>
      <c r="R13" s="1" t="s">
        <v>98</v>
      </c>
      <c r="U13" s="66" t="e">
        <f>#REF!</f>
        <v>#REF!</v>
      </c>
      <c r="V13" s="1" t="s">
        <v>58</v>
      </c>
      <c r="W13" s="71" t="e">
        <f>IF(U13&lt;10,DBCS(U13),U13)</f>
        <v>#REF!</v>
      </c>
      <c r="AB13" s="1"/>
      <c r="AD13" s="2"/>
    </row>
    <row r="14" spans="1:31" ht="27" customHeight="1">
      <c r="A14" s="3"/>
      <c r="B14" s="4"/>
      <c r="C14" s="7" t="s">
        <v>70</v>
      </c>
      <c r="D14" s="18"/>
      <c r="E14" s="18"/>
      <c r="F14" s="18"/>
      <c r="G14" s="37" t="s">
        <v>102</v>
      </c>
      <c r="H14" s="39"/>
      <c r="I14" s="39"/>
      <c r="J14" s="39"/>
      <c r="K14" s="41"/>
      <c r="L14" s="42" t="e">
        <f>RIGHT(T6,3)&amp;U6&amp;V6</f>
        <v>#REF!</v>
      </c>
      <c r="M14" s="48"/>
      <c r="N14" s="50"/>
      <c r="O14" s="4"/>
      <c r="P14" s="3"/>
      <c r="Q14" s="2"/>
      <c r="AB14" s="1"/>
      <c r="AC14" s="81" t="s">
        <v>119</v>
      </c>
      <c r="AD14" s="83"/>
    </row>
    <row r="15" spans="1:31" ht="33" customHeight="1">
      <c r="A15" s="3"/>
      <c r="B15" s="4"/>
      <c r="C15" s="8"/>
      <c r="D15" s="19"/>
      <c r="E15" s="19"/>
      <c r="F15" s="32"/>
      <c r="G15" s="38" t="e">
        <f>AC4</f>
        <v>#REF!</v>
      </c>
      <c r="H15" s="21"/>
      <c r="I15" s="21"/>
      <c r="J15" s="21" t="e">
        <f>#REF!</f>
        <v>#REF!</v>
      </c>
      <c r="K15" s="21"/>
      <c r="L15" s="21"/>
      <c r="M15" s="21"/>
      <c r="N15" s="51"/>
      <c r="O15" s="4"/>
      <c r="P15" s="3"/>
      <c r="R15" s="1" t="e">
        <f>WEEKDAY(#REF!)</f>
        <v>#REF!</v>
      </c>
      <c r="AB15" s="1"/>
      <c r="AC15" s="82" t="s">
        <v>26</v>
      </c>
      <c r="AD15" s="83" t="s">
        <v>130</v>
      </c>
    </row>
    <row r="16" spans="1:31" ht="27" customHeight="1">
      <c r="A16" s="3"/>
      <c r="B16" s="4"/>
      <c r="C16" s="7" t="s">
        <v>187</v>
      </c>
      <c r="D16" s="18"/>
      <c r="E16" s="18"/>
      <c r="F16" s="33"/>
      <c r="G16" s="7" t="s">
        <v>22</v>
      </c>
      <c r="H16" s="18"/>
      <c r="I16" s="18" t="e">
        <f>#REF!</f>
        <v>#REF!</v>
      </c>
      <c r="J16" s="18"/>
      <c r="K16" s="18"/>
      <c r="L16" s="18"/>
      <c r="M16" s="49"/>
      <c r="N16" s="33"/>
      <c r="O16" s="4"/>
      <c r="P16" s="3"/>
      <c r="AB16" s="1"/>
      <c r="AC16" s="82" t="s">
        <v>128</v>
      </c>
      <c r="AD16" s="83" t="s">
        <v>125</v>
      </c>
    </row>
    <row r="17" spans="1:30" ht="27" customHeight="1">
      <c r="A17" s="3"/>
      <c r="B17" s="4"/>
      <c r="C17" s="9"/>
      <c r="D17" s="14"/>
      <c r="E17" s="14"/>
      <c r="F17" s="34"/>
      <c r="G17" s="13" t="s">
        <v>188</v>
      </c>
      <c r="H17" s="14"/>
      <c r="I17" s="14" t="e">
        <f>#REF!</f>
        <v>#REF!</v>
      </c>
      <c r="J17" s="14"/>
      <c r="K17" s="14"/>
      <c r="L17" s="14"/>
      <c r="M17" s="14"/>
      <c r="N17" s="32"/>
      <c r="O17" s="4"/>
      <c r="P17" s="3"/>
      <c r="AB17" s="1"/>
      <c r="AC17" s="82" t="s">
        <v>82</v>
      </c>
      <c r="AD17" s="83" t="s">
        <v>124</v>
      </c>
    </row>
    <row r="18" spans="1:30" ht="27" customHeight="1">
      <c r="A18" s="3"/>
      <c r="B18" s="4"/>
      <c r="C18" s="10" t="s">
        <v>189</v>
      </c>
      <c r="D18" s="20"/>
      <c r="E18" s="20"/>
      <c r="F18" s="35"/>
      <c r="G18" s="11" t="s">
        <v>36</v>
      </c>
      <c r="H18" s="20"/>
      <c r="I18" s="20"/>
      <c r="J18" s="40"/>
      <c r="K18" s="40"/>
      <c r="L18" s="20"/>
      <c r="M18" s="20"/>
      <c r="N18" s="52"/>
      <c r="O18" s="4"/>
      <c r="P18" s="3"/>
      <c r="R18" s="1" t="e">
        <f>#REF!&amp;"　本館"</f>
        <v>#REF!</v>
      </c>
      <c r="U18" s="66" t="e">
        <f>DBCS(LEFT(X18,1))</f>
        <v>#REF!</v>
      </c>
      <c r="V18" s="1" t="s">
        <v>138</v>
      </c>
      <c r="W18" s="71"/>
      <c r="X18" s="1" t="e">
        <f>VLOOKUP(Y18,$AC$15:$AD$19,2)</f>
        <v>#REF!</v>
      </c>
      <c r="Y18" s="1" t="e">
        <f>#REF!</f>
        <v>#REF!</v>
      </c>
      <c r="AB18" s="1"/>
      <c r="AC18" s="82" t="s">
        <v>9</v>
      </c>
      <c r="AD18" s="83" t="s">
        <v>125</v>
      </c>
    </row>
    <row r="19" spans="1:30" ht="27" customHeight="1">
      <c r="A19" s="3"/>
      <c r="B19" s="4"/>
      <c r="C19" s="11" t="s">
        <v>190</v>
      </c>
      <c r="D19" s="20"/>
      <c r="E19" s="20"/>
      <c r="F19" s="36"/>
      <c r="G19" s="11" t="s">
        <v>160</v>
      </c>
      <c r="H19" s="20"/>
      <c r="I19" s="20"/>
      <c r="J19" s="20"/>
      <c r="K19" s="20"/>
      <c r="L19" s="20"/>
      <c r="M19" s="20"/>
      <c r="N19" s="36"/>
      <c r="O19" s="4"/>
      <c r="P19" s="3"/>
      <c r="AB19" s="1"/>
      <c r="AC19" s="82" t="s">
        <v>126</v>
      </c>
      <c r="AD19" s="83" t="s">
        <v>125</v>
      </c>
    </row>
    <row r="20" spans="1:30" ht="27" customHeight="1">
      <c r="A20" s="3"/>
      <c r="B20" s="4"/>
      <c r="C20" s="7" t="s">
        <v>191</v>
      </c>
      <c r="D20" s="18"/>
      <c r="E20" s="18"/>
      <c r="F20" s="18"/>
      <c r="G20" s="18"/>
      <c r="H20" s="18"/>
      <c r="I20" s="18"/>
      <c r="J20" s="18"/>
      <c r="K20" s="18"/>
      <c r="L20" s="18"/>
      <c r="M20" s="18"/>
      <c r="N20" s="33"/>
      <c r="O20" s="4"/>
      <c r="P20" s="3"/>
      <c r="AB20" s="1"/>
    </row>
    <row r="21" spans="1:30" ht="84" customHeight="1">
      <c r="A21" s="3"/>
      <c r="B21" s="4"/>
      <c r="C21" s="8"/>
      <c r="D21" s="21" t="e">
        <f>"　　落札決定にあたっては、入札書に記載された金額に当該金額の"&amp;W13&amp;"%に相当する額を加算した金額をもって落札価格とするので、入札者は、消費税に係る課税事業者であるか免税事業者であるかを問わず、見積もった契約金額の"&amp;100+U13&amp;"分の100に相当する金額を入札書に記載すること。
　入札書に記載された金額の100分の"&amp;100+U13&amp;"に相当する金額に1円未満の端数がある時は、その端数金額を切り捨てた後に得られた金額をもって申し込みがあったものとする。
"</f>
        <v>#REF!</v>
      </c>
      <c r="E21" s="21"/>
      <c r="F21" s="21"/>
      <c r="G21" s="21"/>
      <c r="H21" s="21"/>
      <c r="I21" s="21"/>
      <c r="J21" s="21"/>
      <c r="K21" s="21"/>
      <c r="L21" s="21"/>
      <c r="M21" s="21"/>
      <c r="N21" s="51"/>
      <c r="O21" s="4"/>
      <c r="P21" s="3"/>
    </row>
    <row r="22" spans="1:30" ht="27" customHeight="1">
      <c r="A22" s="3"/>
      <c r="B22" s="4"/>
      <c r="C22" s="7" t="s">
        <v>139</v>
      </c>
      <c r="D22" s="18"/>
      <c r="E22" s="18"/>
      <c r="F22" s="18"/>
      <c r="G22" s="18"/>
      <c r="H22" s="18"/>
      <c r="I22" s="18"/>
      <c r="J22" s="18"/>
      <c r="K22" s="18"/>
      <c r="L22" s="18"/>
      <c r="M22" s="18"/>
      <c r="N22" s="33"/>
      <c r="O22" s="4"/>
      <c r="P22" s="3"/>
    </row>
    <row r="23" spans="1:30" ht="106.5" customHeight="1">
      <c r="A23" s="3"/>
      <c r="B23" s="4"/>
      <c r="C23" s="9"/>
      <c r="D23" s="22" t="s">
        <v>48</v>
      </c>
      <c r="E23" s="21" t="e">
        <f>"　入札書裏面に入札内訳金額を記載すること。
　入札内訳金額の訓練実施単価については厚生労働省職業能力開発局が示す委託訓練実施要領に定める上限単価の範囲内とすること。"&amp;R23&amp;"
　入札書表面の入札金額は、入札書裏面の合計入札金額と同額であること。
　なお、支払に当たっては、別添の委託訓練"&amp;#REF!&amp;"各項及び"&amp;#REF!&amp;"各項に基づき算定した上で、減額する場合があります。"</f>
        <v>#REF!</v>
      </c>
      <c r="F23" s="21"/>
      <c r="G23" s="21"/>
      <c r="H23" s="21"/>
      <c r="I23" s="21"/>
      <c r="J23" s="21"/>
      <c r="K23" s="21"/>
      <c r="L23" s="21"/>
      <c r="M23" s="21"/>
      <c r="N23" s="51"/>
      <c r="O23" s="4"/>
      <c r="P23" s="3"/>
      <c r="R23" s="4" t="e">
        <f>R24&amp;S24&amp;V24&amp;W24&amp;AB24</f>
        <v>#REF!</v>
      </c>
    </row>
    <row r="24" spans="1:30" ht="52.5" customHeight="1">
      <c r="A24" s="3"/>
      <c r="B24" s="4"/>
      <c r="C24" s="12"/>
      <c r="D24" s="23" t="s">
        <v>27</v>
      </c>
      <c r="E24" s="24" t="str">
        <f>"　「民間教育訓練機関における職業訓練サービスガイドライン研修」を過去５年以内に受講した者が在籍していること若しくは在籍者が当該研修を令和２年度末までに受講すること又はＩＳＯ２９９９０を取得していることを入札参加の条件とする。"</f>
        <v>　「民間教育訓練機関における職業訓練サービスガイドライン研修」を過去５年以内に受講した者が在籍していること若しくは在籍者が当該研修を令和２年度末までに受講すること又はＩＳＯ２９９９０を取得していることを入札参加の条件とする。</v>
      </c>
      <c r="F24" s="24"/>
      <c r="G24" s="24"/>
      <c r="H24" s="24"/>
      <c r="I24" s="24"/>
      <c r="J24" s="24"/>
      <c r="K24" s="24"/>
      <c r="L24" s="24"/>
      <c r="M24" s="24"/>
      <c r="N24" s="53"/>
      <c r="O24" s="4"/>
      <c r="P24" s="3"/>
      <c r="R24" s="1" t="e">
        <f>IF(S25=U25,"また、",IF(S26=U25,"また、",""))</f>
        <v>#REF!</v>
      </c>
      <c r="S24" s="1" t="e">
        <f>IF(S26=U25,"就職支援実施委託費","")</f>
        <v>#REF!</v>
      </c>
      <c r="V24" s="1" t="e">
        <f>IF(S25=U25,IF(S26=U25,"及び",""),"")</f>
        <v>#REF!</v>
      </c>
      <c r="W24" s="1" t="e">
        <f>IF(S25=U25,"託児サービス委託費","")</f>
        <v>#REF!</v>
      </c>
      <c r="AB24" s="1" t="e">
        <f>IF(S25=U25,"については、入札書裏面に指定した単価とすること。",IF(S26=U25,"については、入札書裏面に指定した単価とすること。",""))</f>
        <v>#REF!</v>
      </c>
    </row>
    <row r="25" spans="1:30" ht="22.5" customHeight="1">
      <c r="A25" s="3"/>
      <c r="B25" s="4"/>
      <c r="C25" s="4"/>
      <c r="D25" s="4"/>
      <c r="E25" s="4"/>
      <c r="F25" s="4"/>
      <c r="G25" s="4"/>
      <c r="H25" s="4"/>
      <c r="I25" s="4"/>
      <c r="J25" s="4"/>
      <c r="K25" s="4"/>
      <c r="L25" s="4"/>
      <c r="M25" s="4"/>
      <c r="N25" s="4"/>
      <c r="O25" s="4"/>
      <c r="P25" s="3"/>
      <c r="R25" s="47" t="s">
        <v>33</v>
      </c>
      <c r="S25" s="62" t="e">
        <f>#REF!</f>
        <v>#REF!</v>
      </c>
      <c r="T25" s="4"/>
      <c r="U25" s="71" t="s">
        <v>19</v>
      </c>
    </row>
    <row r="26" spans="1:30" ht="27" customHeight="1">
      <c r="A26" s="3"/>
      <c r="B26" s="4"/>
      <c r="C26" s="7" t="s">
        <v>193</v>
      </c>
      <c r="D26" s="18"/>
      <c r="E26" s="18"/>
      <c r="F26" s="18"/>
      <c r="G26" s="18"/>
      <c r="H26" s="18"/>
      <c r="I26" s="18"/>
      <c r="J26" s="18"/>
      <c r="K26" s="18"/>
      <c r="L26" s="18"/>
      <c r="M26" s="18"/>
      <c r="N26" s="33"/>
      <c r="O26" s="4"/>
      <c r="P26" s="3"/>
      <c r="R26" s="47" t="s">
        <v>194</v>
      </c>
      <c r="S26" s="62" t="e">
        <f>#REF!</f>
        <v>#REF!</v>
      </c>
      <c r="T26" s="4"/>
      <c r="U26" s="71" t="s">
        <v>21</v>
      </c>
    </row>
    <row r="27" spans="1:30" ht="18" customHeight="1">
      <c r="A27" s="3"/>
      <c r="B27" s="4"/>
      <c r="C27" s="13"/>
      <c r="D27" s="14"/>
      <c r="E27" s="14" t="s">
        <v>104</v>
      </c>
      <c r="F27" s="14"/>
      <c r="G27" s="14"/>
      <c r="H27" s="14"/>
      <c r="I27" s="14"/>
      <c r="J27" s="14"/>
      <c r="K27" s="14"/>
      <c r="L27" s="14"/>
      <c r="M27" s="14"/>
      <c r="N27" s="34"/>
      <c r="O27" s="4"/>
      <c r="P27" s="3"/>
    </row>
    <row r="28" spans="1:30" ht="18" customHeight="1">
      <c r="A28" s="3"/>
      <c r="B28" s="4"/>
      <c r="C28" s="13"/>
      <c r="D28" s="14"/>
      <c r="E28" s="14" t="s">
        <v>195</v>
      </c>
      <c r="F28" s="14"/>
      <c r="G28" s="14"/>
      <c r="H28" s="14"/>
      <c r="I28" s="14"/>
      <c r="J28" s="14"/>
      <c r="K28" s="14"/>
      <c r="L28" s="14"/>
      <c r="M28" s="14"/>
      <c r="N28" s="34"/>
      <c r="O28" s="4"/>
      <c r="P28" s="3"/>
      <c r="R28" s="58" t="s">
        <v>17</v>
      </c>
      <c r="S28" s="63" t="e">
        <f>#REF!-1</f>
        <v>#REF!</v>
      </c>
      <c r="T28" s="67"/>
      <c r="AA28" s="1" t="e">
        <f>YEAR(S28)-$AA$1</f>
        <v>#VALUE!</v>
      </c>
      <c r="AC28" s="66" t="e">
        <f>IF(S28="",$T$5&amp;" 　 年 　 月 　 日",$T$5&amp;" "&amp;IF(AA28=1,"元",IF(AA28&lt;10,DBCS(AA28),AA28))&amp;" 年 "&amp;IF(MONTH(S28)&lt;10,DBCS(MONTH(S28)),MONTH(S28))&amp;" 月 "&amp;IF(DAY(S28)&lt;10,DBCS(DAY(S28)),DAY(S28))&amp;" 日")</f>
        <v>#REF!</v>
      </c>
      <c r="AD28" s="84" t="e">
        <f>VLOOKUP(WEEKDAY(S28),$U$40:$V$46,2)</f>
        <v>#VALUE!</v>
      </c>
    </row>
    <row r="29" spans="1:30" ht="18" customHeight="1">
      <c r="A29" s="3"/>
      <c r="B29" s="4"/>
      <c r="C29" s="13"/>
      <c r="D29" s="14"/>
      <c r="E29" s="14" t="s">
        <v>76</v>
      </c>
      <c r="F29" s="14"/>
      <c r="G29" s="14"/>
      <c r="H29" s="14"/>
      <c r="I29" s="14"/>
      <c r="J29" s="14"/>
      <c r="K29" s="14"/>
      <c r="L29" s="14"/>
      <c r="M29" s="14"/>
      <c r="N29" s="34"/>
      <c r="O29" s="4"/>
      <c r="P29" s="3"/>
      <c r="S29" s="63" t="e">
        <f>S28-1</f>
        <v>#REF!</v>
      </c>
      <c r="T29" s="67"/>
      <c r="AA29" s="1" t="e">
        <f>YEAR(S29)-$AA$1</f>
        <v>#VALUE!</v>
      </c>
      <c r="AC29" s="66" t="e">
        <f>IF(S29="",$T$5&amp;" 　 年 　 月 　 日",$T$5&amp;" "&amp;IF(AA29=1,"元",IF(AA29&lt;10,DBCS(AA29),AA29))&amp;" 年 "&amp;IF(MONTH(S29)&lt;10,DBCS(MONTH(S29)),MONTH(S29))&amp;" 月 "&amp;IF(DAY(S29)&lt;10,DBCS(DAY(S29)),DAY(S29))&amp;" 日")</f>
        <v>#REF!</v>
      </c>
      <c r="AD29" s="84" t="e">
        <f>VLOOKUP(WEEKDAY(S29),$U$40:$V$46,2)</f>
        <v>#VALUE!</v>
      </c>
    </row>
    <row r="30" spans="1:30" ht="18" customHeight="1">
      <c r="A30" s="3"/>
      <c r="B30" s="4"/>
      <c r="C30" s="13"/>
      <c r="D30" s="14"/>
      <c r="E30" s="14" t="s">
        <v>77</v>
      </c>
      <c r="F30" s="14"/>
      <c r="G30" s="14"/>
      <c r="H30" s="14"/>
      <c r="I30" s="14"/>
      <c r="J30" s="14"/>
      <c r="K30" s="14"/>
      <c r="L30" s="14"/>
      <c r="M30" s="14"/>
      <c r="N30" s="34"/>
      <c r="O30" s="4"/>
      <c r="P30" s="3"/>
      <c r="S30" s="63" t="e">
        <f>S29-1</f>
        <v>#REF!</v>
      </c>
      <c r="T30" s="67"/>
      <c r="AA30" s="1" t="e">
        <f>YEAR(S30)-$AA$1</f>
        <v>#VALUE!</v>
      </c>
      <c r="AC30" s="66" t="e">
        <f>IF(S30="",$T$5&amp;" 　 年 　 月 　 日",$T$5&amp;" "&amp;IF(AA30=1,"元",IF(AA30&lt;10,DBCS(AA30),AA30))&amp;" 年 "&amp;IF(MONTH(S30)&lt;10,DBCS(MONTH(S30)),MONTH(S30))&amp;" 月 "&amp;IF(DAY(S30)&lt;10,DBCS(DAY(S30)),DAY(S30))&amp;" 日")</f>
        <v>#REF!</v>
      </c>
      <c r="AD30" s="84" t="e">
        <f>VLOOKUP(WEEKDAY(S30),$U$40:$V$46,2)</f>
        <v>#VALUE!</v>
      </c>
    </row>
    <row r="31" spans="1:30" ht="18" customHeight="1">
      <c r="A31" s="3"/>
      <c r="B31" s="4"/>
      <c r="C31" s="13"/>
      <c r="D31" s="14"/>
      <c r="E31" s="14" t="s">
        <v>144</v>
      </c>
      <c r="F31" s="14"/>
      <c r="G31" s="14"/>
      <c r="H31" s="14"/>
      <c r="I31" s="14"/>
      <c r="J31" s="14"/>
      <c r="K31" s="14"/>
      <c r="L31" s="14"/>
      <c r="M31" s="14"/>
      <c r="N31" s="34"/>
      <c r="O31" s="4"/>
      <c r="P31" s="3"/>
    </row>
    <row r="32" spans="1:30" ht="18" customHeight="1">
      <c r="A32" s="3"/>
      <c r="B32" s="4"/>
      <c r="C32" s="12"/>
      <c r="D32" s="24"/>
      <c r="E32" s="29" t="e">
        <f>"「入札辞退届」提出期限 "&amp;S36</f>
        <v>#VALUE!</v>
      </c>
      <c r="F32" s="29"/>
      <c r="G32" s="29"/>
      <c r="H32" s="29"/>
      <c r="I32" s="29"/>
      <c r="J32" s="29"/>
      <c r="K32" s="29"/>
      <c r="L32" s="29"/>
      <c r="M32" s="29"/>
      <c r="N32" s="53"/>
      <c r="O32" s="4"/>
      <c r="P32" s="3"/>
      <c r="S32" s="1" t="e">
        <f>AC28&amp;AD28&amp;" 16:00"</f>
        <v>#REF!</v>
      </c>
    </row>
    <row r="33" spans="1:32" ht="18.75" customHeight="1">
      <c r="A33" s="3"/>
      <c r="B33" s="4"/>
      <c r="C33" s="4"/>
      <c r="D33" s="25" t="s">
        <v>46</v>
      </c>
      <c r="E33" s="4"/>
      <c r="F33" s="4"/>
      <c r="G33" s="4"/>
      <c r="H33" s="4"/>
      <c r="I33" s="4"/>
      <c r="J33" s="4"/>
      <c r="K33" s="4"/>
      <c r="L33" s="4"/>
      <c r="M33" s="4"/>
      <c r="N33" s="4"/>
      <c r="O33" s="4"/>
      <c r="P33" s="3"/>
      <c r="S33" s="1" t="e">
        <f>AC29&amp;AD29&amp;" 16:00"</f>
        <v>#REF!</v>
      </c>
    </row>
    <row r="34" spans="1:32" ht="18" customHeight="1">
      <c r="A34" s="3"/>
      <c r="D34" s="17"/>
      <c r="E34" s="17"/>
      <c r="F34" s="17"/>
      <c r="G34" s="17"/>
      <c r="H34" s="17"/>
      <c r="I34" s="17"/>
      <c r="J34" s="17"/>
      <c r="K34" s="17"/>
      <c r="L34" s="17"/>
      <c r="M34" s="17"/>
      <c r="N34" s="17"/>
      <c r="O34" s="17"/>
      <c r="P34" s="54"/>
      <c r="S34" s="1" t="e">
        <f>AC30&amp;AD30&amp;" 16:00"</f>
        <v>#REF!</v>
      </c>
    </row>
    <row r="35" spans="1:32" ht="18" customHeight="1">
      <c r="A35" s="3"/>
      <c r="B35" s="4"/>
      <c r="C35" s="4"/>
      <c r="D35" s="4"/>
      <c r="E35" s="4"/>
      <c r="F35" s="4"/>
      <c r="G35" s="4"/>
      <c r="H35" s="4"/>
      <c r="I35" s="4"/>
      <c r="J35" s="4"/>
      <c r="K35" s="4"/>
      <c r="L35" s="4"/>
      <c r="M35" s="4" t="str">
        <f>X11</f>
        <v>担当　総務課　</v>
      </c>
      <c r="N35" s="4"/>
      <c r="O35" s="4"/>
      <c r="P35" s="3"/>
      <c r="Q35" s="2"/>
    </row>
    <row r="36" spans="1:32" ht="18" customHeight="1">
      <c r="A36" s="3"/>
      <c r="B36" s="4"/>
      <c r="C36" s="4"/>
      <c r="D36" s="4"/>
      <c r="E36" s="4"/>
      <c r="F36" s="4"/>
      <c r="G36" s="4"/>
      <c r="H36" s="4"/>
      <c r="I36" s="4"/>
      <c r="J36" s="4"/>
      <c r="K36" s="4"/>
      <c r="L36" s="4"/>
      <c r="M36" s="4" t="s">
        <v>93</v>
      </c>
      <c r="N36" s="4"/>
      <c r="O36" s="4"/>
      <c r="P36" s="3"/>
      <c r="S36" s="1" t="e">
        <f>IF(AD28=V40,S34,IF(AD29=V46,S33,S32))</f>
        <v>#VALUE!</v>
      </c>
    </row>
    <row r="37" spans="1:32" ht="18" customHeight="1">
      <c r="A37" s="3"/>
      <c r="B37" s="4"/>
      <c r="C37" s="4"/>
      <c r="D37" s="4"/>
      <c r="E37" s="4"/>
      <c r="F37" s="4"/>
      <c r="G37" s="4"/>
      <c r="H37" s="4"/>
      <c r="I37" s="4"/>
      <c r="J37" s="4"/>
      <c r="K37" s="4"/>
      <c r="L37" s="4"/>
      <c r="M37" s="4"/>
      <c r="N37" s="4"/>
      <c r="O37" s="4"/>
      <c r="P37" s="3"/>
    </row>
    <row r="38" spans="1:32" ht="18" customHeight="1">
      <c r="A38" s="3"/>
      <c r="B38" s="4"/>
      <c r="C38" s="4"/>
      <c r="D38" s="4"/>
      <c r="E38" s="4"/>
      <c r="F38" s="4"/>
      <c r="G38" s="4"/>
      <c r="H38" s="5" t="str">
        <f>IF(指名通知!H2="(案)","(案)","")</f>
        <v>(案)</v>
      </c>
      <c r="I38" s="5"/>
      <c r="J38" s="17"/>
      <c r="K38" s="4"/>
      <c r="L38" s="4"/>
      <c r="M38" s="45" t="s">
        <v>114</v>
      </c>
      <c r="N38" s="45"/>
      <c r="O38" s="4"/>
      <c r="P38" s="3"/>
    </row>
    <row r="39" spans="1:32" ht="18" customHeight="1">
      <c r="A39" s="3"/>
      <c r="B39" s="4"/>
      <c r="C39" s="4"/>
      <c r="D39" s="4"/>
      <c r="E39" s="28" t="e">
        <f>IF(#REF!=M1,"","不要")</f>
        <v>#REF!</v>
      </c>
      <c r="F39" s="4"/>
      <c r="G39" s="4"/>
      <c r="H39" s="4"/>
      <c r="I39" s="4"/>
      <c r="J39" s="4"/>
      <c r="K39" s="4"/>
      <c r="L39" s="4"/>
      <c r="M39" s="46" t="e">
        <f>指名通知!M3</f>
        <v>#REF!</v>
      </c>
      <c r="N39" s="46"/>
      <c r="O39" s="4"/>
      <c r="P39" s="3"/>
    </row>
    <row r="40" spans="1:32" ht="18" customHeight="1">
      <c r="A40" s="3"/>
      <c r="B40" s="4"/>
      <c r="C40" s="4"/>
      <c r="D40" s="4"/>
      <c r="E40" s="4"/>
      <c r="F40" s="4"/>
      <c r="G40" s="4"/>
      <c r="H40" s="4"/>
      <c r="I40" s="4"/>
      <c r="J40" s="4"/>
      <c r="K40" s="4"/>
      <c r="L40" s="4"/>
      <c r="M40" s="4"/>
      <c r="N40" s="4"/>
      <c r="O40" s="4"/>
      <c r="P40" s="3"/>
      <c r="U40" s="72">
        <v>1</v>
      </c>
      <c r="V40" s="72" t="s">
        <v>84</v>
      </c>
    </row>
    <row r="41" spans="1:32" ht="18" customHeight="1">
      <c r="A41" s="3"/>
      <c r="B41" s="4" t="e">
        <f>IF(U2="","",S8)</f>
        <v>#REF!</v>
      </c>
      <c r="C41" s="4"/>
      <c r="D41" s="4"/>
      <c r="E41" s="4"/>
      <c r="F41" s="4"/>
      <c r="G41" s="4"/>
      <c r="H41" s="4"/>
      <c r="I41" s="4"/>
      <c r="J41" s="4"/>
      <c r="K41" s="4"/>
      <c r="L41" s="4"/>
      <c r="M41" s="4"/>
      <c r="N41" s="4"/>
      <c r="O41" s="4"/>
      <c r="P41" s="3"/>
      <c r="Q41" s="2"/>
      <c r="U41" s="72">
        <v>2</v>
      </c>
      <c r="V41" s="72" t="s">
        <v>132</v>
      </c>
      <c r="Y41" s="80"/>
      <c r="AD41" s="2"/>
    </row>
    <row r="42" spans="1:32" ht="18" customHeight="1">
      <c r="A42" s="3"/>
      <c r="B42" s="4" t="e">
        <f>指名通知!B6</f>
        <v>#REF!</v>
      </c>
      <c r="C42" s="4"/>
      <c r="D42" s="4"/>
      <c r="E42" s="4"/>
      <c r="F42" s="4"/>
      <c r="G42" s="4"/>
      <c r="H42" s="4"/>
      <c r="I42" s="4" t="s">
        <v>182</v>
      </c>
      <c r="J42" s="4"/>
      <c r="K42" s="4"/>
      <c r="L42" s="4"/>
      <c r="M42" s="4"/>
      <c r="N42" s="4"/>
      <c r="O42" s="4"/>
      <c r="P42" s="3"/>
      <c r="Q42" s="2"/>
      <c r="U42" s="72">
        <v>3</v>
      </c>
      <c r="V42" s="72" t="s">
        <v>133</v>
      </c>
      <c r="Y42" s="80"/>
      <c r="AD42" s="2"/>
    </row>
    <row r="43" spans="1:32" ht="18" customHeight="1">
      <c r="A43" s="3"/>
      <c r="B43" s="4"/>
      <c r="C43" s="4"/>
      <c r="D43" s="4"/>
      <c r="E43" s="4"/>
      <c r="F43" s="4"/>
      <c r="G43" s="4"/>
      <c r="H43" s="4"/>
      <c r="I43" s="4"/>
      <c r="J43" s="4"/>
      <c r="K43" s="4"/>
      <c r="L43" s="4"/>
      <c r="M43" s="4"/>
      <c r="N43" s="4"/>
      <c r="O43" s="4"/>
      <c r="P43" s="3"/>
      <c r="Q43" s="2"/>
      <c r="U43" s="72">
        <v>4</v>
      </c>
      <c r="V43" s="72" t="s">
        <v>87</v>
      </c>
      <c r="Y43" s="80"/>
      <c r="AD43" s="2"/>
    </row>
    <row r="44" spans="1:32" ht="18" customHeight="1">
      <c r="A44" s="3"/>
      <c r="B44" s="4"/>
      <c r="C44" s="4"/>
      <c r="D44" s="4"/>
      <c r="E44" s="4"/>
      <c r="F44" s="4"/>
      <c r="G44" s="4"/>
      <c r="H44" s="4"/>
      <c r="I44" s="4"/>
      <c r="J44" s="4"/>
      <c r="K44" s="4"/>
      <c r="L44" s="4"/>
      <c r="M44" s="47" t="e">
        <f>"静岡県立"&amp;#REF!&amp;"総務課長"</f>
        <v>#REF!</v>
      </c>
      <c r="N44" s="4"/>
      <c r="O44" s="4"/>
      <c r="P44" s="3"/>
      <c r="Q44" s="2"/>
      <c r="U44" s="72">
        <v>5</v>
      </c>
      <c r="V44" s="72" t="s">
        <v>135</v>
      </c>
      <c r="Y44" s="80"/>
      <c r="AD44" s="2"/>
    </row>
    <row r="45" spans="1:32" ht="18" customHeight="1">
      <c r="A45" s="3"/>
      <c r="B45" s="4"/>
      <c r="C45" s="4"/>
      <c r="D45" s="4"/>
      <c r="E45" s="4"/>
      <c r="F45" s="4"/>
      <c r="G45" s="4"/>
      <c r="H45" s="4"/>
      <c r="I45" s="4"/>
      <c r="J45" s="4"/>
      <c r="K45" s="4"/>
      <c r="L45" s="4"/>
      <c r="M45" s="47"/>
      <c r="N45" s="4"/>
      <c r="O45" s="4"/>
      <c r="P45" s="3"/>
      <c r="Q45" s="2"/>
      <c r="U45" s="72">
        <v>6</v>
      </c>
      <c r="V45" s="72" t="s">
        <v>75</v>
      </c>
      <c r="Y45" s="80"/>
      <c r="AD45" s="2"/>
    </row>
    <row r="46" spans="1:32" ht="18" customHeight="1">
      <c r="A46" s="3"/>
      <c r="B46" s="4"/>
      <c r="C46" s="4"/>
      <c r="D46" s="4"/>
      <c r="E46" s="4"/>
      <c r="F46" s="4"/>
      <c r="G46" s="4"/>
      <c r="H46" s="4"/>
      <c r="I46" s="4"/>
      <c r="J46" s="4"/>
      <c r="K46" s="4"/>
      <c r="L46" s="4"/>
      <c r="M46" s="4"/>
      <c r="N46" s="4"/>
      <c r="O46" s="4"/>
      <c r="P46" s="3"/>
      <c r="Q46" s="55"/>
      <c r="U46" s="72">
        <v>7</v>
      </c>
      <c r="V46" s="72" t="s">
        <v>136</v>
      </c>
      <c r="AD46" s="2"/>
    </row>
    <row r="47" spans="1:32" ht="18" customHeight="1">
      <c r="A47" s="3"/>
      <c r="B47" s="4"/>
      <c r="C47" s="5" t="s">
        <v>5</v>
      </c>
      <c r="D47" s="17"/>
      <c r="E47" s="17"/>
      <c r="F47" s="31"/>
      <c r="G47" s="31"/>
      <c r="H47" s="31"/>
      <c r="I47" s="31"/>
      <c r="J47" s="31"/>
      <c r="K47" s="31"/>
      <c r="L47" s="31"/>
      <c r="M47" s="31"/>
      <c r="N47" s="17"/>
      <c r="O47" s="4"/>
      <c r="P47" s="3"/>
      <c r="AD47" s="2"/>
    </row>
    <row r="48" spans="1:32" ht="18" customHeight="1">
      <c r="A48" s="3"/>
      <c r="B48" s="4"/>
      <c r="C48" s="4"/>
      <c r="D48" s="4"/>
      <c r="E48" s="4"/>
      <c r="F48" s="4"/>
      <c r="G48" s="4"/>
      <c r="H48" s="4"/>
      <c r="I48" s="4"/>
      <c r="J48" s="4"/>
      <c r="K48" s="4"/>
      <c r="L48" s="4"/>
      <c r="M48" s="4"/>
      <c r="N48" s="4"/>
      <c r="O48" s="4"/>
      <c r="P48" s="3"/>
      <c r="Q48" s="2">
        <v>1</v>
      </c>
      <c r="R48" s="1">
        <v>2</v>
      </c>
      <c r="S48" s="1">
        <v>3</v>
      </c>
      <c r="T48" s="1">
        <v>4</v>
      </c>
      <c r="U48" s="1">
        <v>5</v>
      </c>
      <c r="V48" s="1">
        <v>6</v>
      </c>
      <c r="W48" s="1">
        <v>7</v>
      </c>
      <c r="X48" s="1">
        <v>8</v>
      </c>
      <c r="Y48" s="1">
        <v>9</v>
      </c>
      <c r="Z48" s="1">
        <v>10</v>
      </c>
      <c r="AA48" s="1">
        <v>11</v>
      </c>
      <c r="AB48" s="1">
        <v>12</v>
      </c>
      <c r="AC48" s="1">
        <v>13</v>
      </c>
      <c r="AD48" s="2">
        <v>14</v>
      </c>
      <c r="AE48" s="1">
        <v>15</v>
      </c>
      <c r="AF48" s="1">
        <v>16</v>
      </c>
    </row>
    <row r="49" spans="1:33" ht="18" customHeight="1">
      <c r="A49" s="3"/>
      <c r="B49" s="4"/>
      <c r="C49" s="6" t="s">
        <v>156</v>
      </c>
      <c r="D49" s="6"/>
      <c r="E49" s="6"/>
      <c r="F49" s="6"/>
      <c r="G49" s="6"/>
      <c r="H49" s="6"/>
      <c r="I49" s="6"/>
      <c r="J49" s="6"/>
      <c r="K49" s="6"/>
      <c r="L49" s="6"/>
      <c r="M49" s="6"/>
      <c r="N49" s="6"/>
      <c r="O49" s="4"/>
      <c r="P49" s="3"/>
      <c r="Q49" s="56">
        <v>1</v>
      </c>
      <c r="R49" s="59" t="s">
        <v>140</v>
      </c>
      <c r="S49" s="64"/>
      <c r="T49" s="64"/>
      <c r="U49" s="64"/>
      <c r="V49" s="64"/>
      <c r="W49" s="76"/>
      <c r="X49" s="78" t="s">
        <v>11</v>
      </c>
      <c r="Y49" s="64"/>
      <c r="Z49" s="64"/>
      <c r="AA49" s="64"/>
      <c r="AB49" s="76"/>
      <c r="AC49" s="1" t="s">
        <v>140</v>
      </c>
      <c r="AD49" s="2"/>
      <c r="AE49" s="1" t="s">
        <v>142</v>
      </c>
      <c r="AF49" s="1" t="s">
        <v>143</v>
      </c>
    </row>
    <row r="50" spans="1:33" ht="18" customHeight="1">
      <c r="A50" s="3"/>
      <c r="B50" s="4"/>
      <c r="C50" s="14" t="s">
        <v>52</v>
      </c>
      <c r="D50" s="14"/>
      <c r="E50" s="14"/>
      <c r="F50" s="14"/>
      <c r="G50" s="14"/>
      <c r="H50" s="14"/>
      <c r="I50" s="14"/>
      <c r="J50" s="14"/>
      <c r="K50" s="14"/>
      <c r="L50" s="43"/>
      <c r="M50" s="43"/>
      <c r="N50" s="43"/>
      <c r="O50" s="4"/>
      <c r="P50" s="3"/>
      <c r="Q50" s="2">
        <v>2</v>
      </c>
      <c r="R50" s="59" t="s">
        <v>96</v>
      </c>
      <c r="S50" s="64"/>
      <c r="T50" s="64"/>
      <c r="U50" s="64"/>
      <c r="V50" s="64"/>
      <c r="W50" s="76"/>
      <c r="X50" s="78" t="s">
        <v>60</v>
      </c>
      <c r="Y50" s="64"/>
      <c r="Z50" s="64"/>
      <c r="AA50" s="64"/>
      <c r="AB50" s="76"/>
      <c r="AC50" s="1" t="s">
        <v>47</v>
      </c>
      <c r="AD50" s="2"/>
      <c r="AE50" s="1" t="s">
        <v>145</v>
      </c>
      <c r="AF50" s="1" t="s">
        <v>137</v>
      </c>
    </row>
    <row r="51" spans="1:33" ht="18" customHeight="1">
      <c r="A51" s="3"/>
      <c r="B51" s="4"/>
      <c r="C51" s="15" t="s">
        <v>165</v>
      </c>
      <c r="D51" s="14"/>
      <c r="E51" s="14"/>
      <c r="F51" s="14"/>
      <c r="G51" s="14"/>
      <c r="H51" s="14"/>
      <c r="I51" s="14"/>
      <c r="J51" s="14"/>
      <c r="K51" s="14"/>
      <c r="L51" s="14"/>
      <c r="M51" s="14"/>
      <c r="N51" s="14"/>
      <c r="O51" s="4"/>
      <c r="P51" s="3"/>
      <c r="Q51" s="2">
        <v>3</v>
      </c>
      <c r="R51" s="59" t="s">
        <v>146</v>
      </c>
      <c r="S51" s="64"/>
      <c r="T51" s="64"/>
      <c r="U51" s="64"/>
      <c r="V51" s="64"/>
      <c r="W51" s="76"/>
      <c r="X51" s="78" t="s">
        <v>147</v>
      </c>
      <c r="Y51" s="64"/>
      <c r="Z51" s="64"/>
      <c r="AA51" s="64"/>
      <c r="AB51" s="76"/>
      <c r="AD51" s="2"/>
      <c r="AE51" s="1" t="s">
        <v>89</v>
      </c>
      <c r="AF51" s="1" t="s">
        <v>122</v>
      </c>
    </row>
    <row r="52" spans="1:33" ht="18" customHeight="1">
      <c r="A52" s="3"/>
      <c r="B52" s="4"/>
      <c r="C52" s="15" t="s">
        <v>196</v>
      </c>
      <c r="D52" s="14"/>
      <c r="E52" s="14"/>
      <c r="F52" s="14"/>
      <c r="G52" s="14"/>
      <c r="H52" s="14"/>
      <c r="I52" s="14"/>
      <c r="J52" s="14"/>
      <c r="K52" s="14"/>
      <c r="L52" s="14"/>
      <c r="M52" s="14"/>
      <c r="N52" s="14"/>
      <c r="O52" s="4"/>
      <c r="P52" s="3"/>
      <c r="Q52" s="2">
        <v>4</v>
      </c>
      <c r="R52" s="59" t="s">
        <v>20</v>
      </c>
      <c r="S52" s="64"/>
      <c r="T52" s="64"/>
      <c r="U52" s="64"/>
      <c r="V52" s="64"/>
      <c r="W52" s="76"/>
      <c r="X52" s="78" t="s">
        <v>123</v>
      </c>
      <c r="Y52" s="64"/>
      <c r="Z52" s="64"/>
      <c r="AA52" s="64"/>
      <c r="AB52" s="76"/>
      <c r="AC52" s="1" t="s">
        <v>177</v>
      </c>
      <c r="AD52" s="2"/>
      <c r="AE52" s="1" t="s">
        <v>81</v>
      </c>
      <c r="AF52" s="1" t="s">
        <v>148</v>
      </c>
      <c r="AG52" s="1" t="s">
        <v>51</v>
      </c>
    </row>
    <row r="53" spans="1:33" ht="18" customHeight="1">
      <c r="A53" s="3"/>
      <c r="B53" s="4"/>
      <c r="C53" s="14" t="s">
        <v>115</v>
      </c>
      <c r="D53" s="14"/>
      <c r="E53" s="14"/>
      <c r="F53" s="14"/>
      <c r="G53" s="14"/>
      <c r="H53" s="14"/>
      <c r="I53" s="14"/>
      <c r="J53" s="14"/>
      <c r="K53" s="14"/>
      <c r="L53" s="14"/>
      <c r="M53" s="14"/>
      <c r="N53" s="14"/>
      <c r="O53" s="4"/>
      <c r="P53" s="3"/>
      <c r="Q53" s="2">
        <v>5</v>
      </c>
      <c r="R53" s="59" t="s">
        <v>149</v>
      </c>
      <c r="S53" s="64"/>
      <c r="T53" s="64"/>
      <c r="U53" s="64"/>
      <c r="V53" s="64"/>
      <c r="W53" s="76"/>
      <c r="X53" s="78" t="s">
        <v>15</v>
      </c>
      <c r="Y53" s="64"/>
      <c r="Z53" s="64"/>
      <c r="AA53" s="64"/>
      <c r="AB53" s="76"/>
      <c r="AC53" s="1" t="s">
        <v>178</v>
      </c>
      <c r="AD53" s="2"/>
      <c r="AE53" s="1" t="s">
        <v>34</v>
      </c>
      <c r="AF53" s="1" t="s">
        <v>150</v>
      </c>
    </row>
    <row r="54" spans="1:33" ht="18" customHeight="1">
      <c r="A54" s="3"/>
      <c r="B54" s="4"/>
      <c r="C54" s="14" t="s">
        <v>45</v>
      </c>
      <c r="D54" s="14"/>
      <c r="E54" s="14"/>
      <c r="F54" s="14"/>
      <c r="G54" s="14"/>
      <c r="H54" s="14"/>
      <c r="I54" s="14"/>
      <c r="J54" s="14"/>
      <c r="K54" s="14"/>
      <c r="L54" s="14"/>
      <c r="M54" s="14"/>
      <c r="N54" s="14"/>
      <c r="O54" s="4"/>
      <c r="P54" s="3"/>
      <c r="Q54" s="2">
        <v>6</v>
      </c>
      <c r="R54" s="59" t="s">
        <v>65</v>
      </c>
      <c r="S54" s="64"/>
      <c r="T54" s="64"/>
      <c r="U54" s="64"/>
      <c r="V54" s="64"/>
      <c r="W54" s="76"/>
      <c r="X54" s="78" t="s">
        <v>151</v>
      </c>
      <c r="Y54" s="64"/>
      <c r="Z54" s="64"/>
      <c r="AA54" s="64"/>
      <c r="AB54" s="76"/>
      <c r="AC54" s="1" t="s">
        <v>65</v>
      </c>
      <c r="AD54" s="2"/>
      <c r="AE54" s="1" t="s">
        <v>152</v>
      </c>
      <c r="AF54" s="1" t="s">
        <v>61</v>
      </c>
    </row>
    <row r="55" spans="1:33" ht="18" customHeight="1">
      <c r="A55" s="3"/>
      <c r="B55" s="4"/>
      <c r="C55" s="4"/>
      <c r="D55" s="4"/>
      <c r="E55" s="4"/>
      <c r="F55" s="4"/>
      <c r="G55" s="4"/>
      <c r="H55" s="4"/>
      <c r="I55" s="4"/>
      <c r="J55" s="4"/>
      <c r="K55" s="4"/>
      <c r="L55" s="4"/>
      <c r="M55" s="4"/>
      <c r="N55" s="4"/>
      <c r="O55" s="4"/>
      <c r="P55" s="3"/>
      <c r="Q55" s="2">
        <v>7</v>
      </c>
      <c r="R55" s="59" t="s">
        <v>106</v>
      </c>
      <c r="S55" s="64"/>
      <c r="T55" s="64"/>
      <c r="U55" s="64"/>
      <c r="V55" s="64"/>
      <c r="W55" s="76"/>
      <c r="X55" s="78" t="s">
        <v>73</v>
      </c>
      <c r="Y55" s="64"/>
      <c r="Z55" s="64"/>
      <c r="AA55" s="64"/>
      <c r="AB55" s="76"/>
      <c r="AC55" s="1" t="s">
        <v>106</v>
      </c>
      <c r="AD55" s="2"/>
      <c r="AE55" s="1" t="s">
        <v>74</v>
      </c>
      <c r="AF55" s="1" t="s">
        <v>79</v>
      </c>
      <c r="AG55" s="1" t="s">
        <v>10</v>
      </c>
    </row>
    <row r="56" spans="1:33" ht="18" customHeight="1">
      <c r="A56" s="3"/>
      <c r="B56" s="4"/>
      <c r="C56" s="16" t="s">
        <v>170</v>
      </c>
      <c r="D56" s="26"/>
      <c r="E56" s="26"/>
      <c r="F56" s="26"/>
      <c r="G56" s="26"/>
      <c r="H56" s="26"/>
      <c r="I56" s="26"/>
      <c r="J56" s="26"/>
      <c r="K56" s="26"/>
      <c r="L56" s="26"/>
      <c r="M56" s="26"/>
      <c r="N56" s="26"/>
      <c r="O56" s="4"/>
      <c r="P56" s="3"/>
      <c r="Q56" s="2">
        <v>8</v>
      </c>
      <c r="R56" s="59" t="s">
        <v>153</v>
      </c>
      <c r="S56" s="64"/>
      <c r="T56" s="64"/>
      <c r="U56" s="64"/>
      <c r="V56" s="64"/>
      <c r="W56" s="76"/>
      <c r="X56" s="79" t="s">
        <v>29</v>
      </c>
      <c r="Y56" s="64"/>
      <c r="Z56" s="64"/>
      <c r="AA56" s="64"/>
      <c r="AB56" s="76"/>
      <c r="AC56" s="1" t="s">
        <v>153</v>
      </c>
      <c r="AD56" s="2"/>
      <c r="AE56" s="1" t="s">
        <v>154</v>
      </c>
      <c r="AF56" s="1" t="s">
        <v>155</v>
      </c>
      <c r="AG56" s="1" t="s">
        <v>197</v>
      </c>
    </row>
    <row r="57" spans="1:33" ht="18" customHeight="1">
      <c r="A57" s="3"/>
      <c r="B57" s="4"/>
      <c r="C57" s="4"/>
      <c r="D57" s="4"/>
      <c r="E57" s="4"/>
      <c r="F57" s="4"/>
      <c r="G57" s="4"/>
      <c r="H57" s="4"/>
      <c r="I57" s="4"/>
      <c r="J57" s="4"/>
      <c r="K57" s="4"/>
      <c r="L57" s="4"/>
      <c r="M57" s="4"/>
      <c r="N57" s="4"/>
      <c r="O57" s="4"/>
      <c r="P57" s="3"/>
      <c r="Q57" s="2">
        <v>9</v>
      </c>
      <c r="R57" s="59" t="s">
        <v>95</v>
      </c>
      <c r="S57" s="64"/>
      <c r="T57" s="64"/>
      <c r="U57" s="64"/>
      <c r="V57" s="64"/>
      <c r="W57" s="76"/>
      <c r="X57" s="78" t="s">
        <v>90</v>
      </c>
      <c r="Y57" s="64"/>
      <c r="Z57" s="64"/>
      <c r="AA57" s="64"/>
      <c r="AB57" s="76"/>
      <c r="AC57" s="1" t="s">
        <v>95</v>
      </c>
      <c r="AD57" s="2"/>
      <c r="AE57" s="1" t="s">
        <v>157</v>
      </c>
      <c r="AF57" s="1" t="s">
        <v>16</v>
      </c>
      <c r="AG57" s="1" t="s">
        <v>110</v>
      </c>
    </row>
    <row r="58" spans="1:33" ht="18" customHeight="1">
      <c r="A58" s="3"/>
      <c r="B58" s="4"/>
      <c r="C58" s="14"/>
      <c r="D58" s="14" t="s">
        <v>107</v>
      </c>
      <c r="E58" s="14"/>
      <c r="F58" s="14"/>
      <c r="G58" s="14"/>
      <c r="H58" s="14" t="e">
        <f>"1人１月　"&amp;DBCS(FIXED(E71,0))&amp;"円"</f>
        <v>#REF!</v>
      </c>
      <c r="I58" s="14"/>
      <c r="J58" s="4"/>
      <c r="K58" s="4"/>
      <c r="L58" s="4"/>
      <c r="M58" s="14"/>
      <c r="N58" s="14"/>
      <c r="O58" s="4"/>
      <c r="P58" s="3"/>
      <c r="Q58" s="2"/>
      <c r="R58" s="59"/>
      <c r="S58" s="64"/>
      <c r="T58" s="64"/>
      <c r="U58" s="64"/>
      <c r="V58" s="64"/>
      <c r="W58" s="76"/>
      <c r="X58" s="78"/>
      <c r="Y58" s="64"/>
      <c r="Z58" s="64"/>
      <c r="AA58" s="64"/>
      <c r="AB58" s="76"/>
      <c r="AC58" s="1" t="s">
        <v>69</v>
      </c>
      <c r="AD58" s="2"/>
      <c r="AE58" s="1" t="s">
        <v>43</v>
      </c>
      <c r="AF58" s="1" t="s">
        <v>158</v>
      </c>
      <c r="AG58" s="1" t="s">
        <v>159</v>
      </c>
    </row>
    <row r="59" spans="1:33" ht="18" customHeight="1">
      <c r="A59" s="3"/>
      <c r="B59" s="4"/>
      <c r="C59" s="14"/>
      <c r="D59" s="14"/>
      <c r="E59" s="14"/>
      <c r="F59" s="14"/>
      <c r="G59" s="14"/>
      <c r="H59" s="14"/>
      <c r="I59" s="14"/>
      <c r="J59" s="14"/>
      <c r="K59" s="14"/>
      <c r="L59" s="14"/>
      <c r="M59" s="14"/>
      <c r="N59" s="14"/>
      <c r="O59" s="4"/>
      <c r="P59" s="3"/>
      <c r="Q59" s="2"/>
      <c r="R59" s="59"/>
      <c r="S59" s="64"/>
      <c r="T59" s="64"/>
      <c r="U59" s="64"/>
      <c r="V59" s="64"/>
      <c r="W59" s="76"/>
      <c r="X59" s="78"/>
      <c r="Y59" s="64"/>
      <c r="Z59" s="64"/>
      <c r="AA59" s="64"/>
      <c r="AB59" s="76"/>
      <c r="AC59" s="1" t="s">
        <v>59</v>
      </c>
      <c r="AD59" s="2"/>
      <c r="AE59" s="1" t="s">
        <v>134</v>
      </c>
      <c r="AF59" s="1" t="s">
        <v>161</v>
      </c>
    </row>
    <row r="60" spans="1:33" ht="18" customHeight="1">
      <c r="A60" s="3"/>
      <c r="B60" s="4"/>
      <c r="C60" s="14"/>
      <c r="D60" s="14"/>
      <c r="E60" s="14"/>
      <c r="F60" s="14"/>
      <c r="G60" s="14"/>
      <c r="H60" s="14"/>
      <c r="I60" s="14"/>
      <c r="J60" s="14"/>
      <c r="K60" s="14"/>
      <c r="L60" s="14"/>
      <c r="M60" s="14"/>
      <c r="N60" s="14"/>
      <c r="O60" s="4"/>
      <c r="P60" s="3"/>
      <c r="Q60" s="2"/>
      <c r="AC60" s="1" t="s">
        <v>163</v>
      </c>
      <c r="AD60" s="2"/>
      <c r="AE60" s="1" t="s">
        <v>131</v>
      </c>
      <c r="AF60" s="1" t="s">
        <v>44</v>
      </c>
    </row>
    <row r="61" spans="1:33" ht="18" customHeight="1">
      <c r="A61" s="3"/>
      <c r="B61" s="4"/>
      <c r="C61" s="14"/>
      <c r="D61" s="14"/>
      <c r="E61" s="14"/>
      <c r="F61" s="14"/>
      <c r="G61" s="14"/>
      <c r="H61" s="14"/>
      <c r="I61" s="14"/>
      <c r="J61" s="14"/>
      <c r="K61" s="14"/>
      <c r="L61" s="14"/>
      <c r="M61" s="14"/>
      <c r="N61" s="14"/>
      <c r="O61" s="4"/>
      <c r="P61" s="3"/>
      <c r="AC61" s="1" t="s">
        <v>121</v>
      </c>
      <c r="AD61" s="2"/>
      <c r="AE61" s="1" t="s">
        <v>164</v>
      </c>
      <c r="AF61" s="1" t="s">
        <v>118</v>
      </c>
    </row>
    <row r="62" spans="1:33" ht="18" customHeight="1">
      <c r="A62" s="3"/>
      <c r="B62" s="4"/>
      <c r="C62" s="14"/>
      <c r="D62" s="14"/>
      <c r="E62" s="14"/>
      <c r="F62" s="14"/>
      <c r="G62" s="14"/>
      <c r="H62" s="14"/>
      <c r="I62" s="14"/>
      <c r="J62" s="14"/>
      <c r="K62" s="14"/>
      <c r="L62" s="14"/>
      <c r="M62" s="14"/>
      <c r="N62" s="14"/>
      <c r="O62" s="4"/>
      <c r="P62" s="3"/>
      <c r="AC62" s="1" t="s">
        <v>166</v>
      </c>
      <c r="AD62" s="2"/>
      <c r="AE62" s="1" t="s">
        <v>167</v>
      </c>
      <c r="AF62" s="1" t="s">
        <v>28</v>
      </c>
      <c r="AG62" s="1" t="s">
        <v>168</v>
      </c>
    </row>
    <row r="63" spans="1:33" ht="18" customHeight="1">
      <c r="A63" s="3"/>
      <c r="B63" s="4"/>
      <c r="C63" s="15"/>
      <c r="D63" s="14"/>
      <c r="E63" s="14"/>
      <c r="F63" s="14"/>
      <c r="G63" s="14"/>
      <c r="H63" s="14"/>
      <c r="I63" s="14"/>
      <c r="J63" s="14"/>
      <c r="K63" s="14"/>
      <c r="L63" s="14"/>
      <c r="M63" s="14"/>
      <c r="N63" s="14"/>
      <c r="O63" s="4"/>
      <c r="P63" s="3"/>
      <c r="R63" s="1" t="str">
        <f>指名者表!D12</f>
        <v>株式会社オーザ</v>
      </c>
      <c r="AC63" s="1" t="s">
        <v>169</v>
      </c>
      <c r="AD63" s="2"/>
      <c r="AE63" s="1" t="s">
        <v>62</v>
      </c>
      <c r="AF63" s="1" t="s">
        <v>8</v>
      </c>
    </row>
    <row r="64" spans="1:33" ht="18" customHeight="1">
      <c r="A64" s="3"/>
      <c r="B64" s="4"/>
      <c r="C64" s="14"/>
      <c r="D64" s="27"/>
      <c r="E64" s="14"/>
      <c r="F64" s="14"/>
      <c r="G64" s="14"/>
      <c r="H64" s="14"/>
      <c r="I64" s="14"/>
      <c r="J64" s="14"/>
      <c r="K64" s="14"/>
      <c r="L64" s="14"/>
      <c r="M64" s="14"/>
      <c r="N64" s="14"/>
      <c r="O64" s="4"/>
      <c r="P64" s="3"/>
      <c r="R64" s="1" t="str">
        <f>指名者表!D13</f>
        <v>株式会社浜名湖国際頭脳センター</v>
      </c>
    </row>
    <row r="65" spans="1:18" ht="18" customHeight="1">
      <c r="A65" s="3"/>
      <c r="B65" s="1"/>
      <c r="C65" s="1"/>
      <c r="D65" s="17"/>
      <c r="E65" s="17"/>
      <c r="F65" s="17"/>
      <c r="G65" s="17"/>
      <c r="H65" s="17"/>
      <c r="I65" s="17"/>
      <c r="J65" s="17"/>
      <c r="K65" s="17"/>
      <c r="L65" s="17"/>
      <c r="M65" s="17"/>
      <c r="N65" s="17"/>
      <c r="O65" s="17"/>
      <c r="P65" s="3"/>
      <c r="R65" s="1" t="str">
        <f>指名者表!D14</f>
        <v>有限会社
    アシストブレインズ</v>
      </c>
    </row>
    <row r="66" spans="1:18" ht="18" customHeight="1">
      <c r="A66" s="3"/>
      <c r="B66" s="4"/>
      <c r="C66" s="4"/>
      <c r="D66" s="4"/>
      <c r="E66" s="4"/>
      <c r="F66" s="4"/>
      <c r="G66" s="4"/>
      <c r="H66" s="4"/>
      <c r="I66" s="4"/>
      <c r="J66" s="4"/>
      <c r="K66" s="4"/>
      <c r="L66" s="4"/>
      <c r="M66" s="4" t="str">
        <f>指名通知!M35</f>
        <v>担当　総務課　</v>
      </c>
      <c r="N66" s="4"/>
      <c r="O66" s="4"/>
      <c r="P66" s="3"/>
      <c r="R66" s="1" t="str">
        <f>指名者表!D15</f>
        <v>株式会社エーグッド</v>
      </c>
    </row>
    <row r="67" spans="1:18" ht="18" customHeight="1">
      <c r="A67" s="3"/>
      <c r="B67" s="4"/>
      <c r="C67" s="4"/>
      <c r="D67" s="4"/>
      <c r="E67" s="4"/>
      <c r="F67" s="4"/>
      <c r="G67" s="4"/>
      <c r="H67" s="4"/>
      <c r="I67" s="4"/>
      <c r="J67" s="4"/>
      <c r="K67" s="4"/>
      <c r="L67" s="4"/>
      <c r="M67" s="4" t="s">
        <v>93</v>
      </c>
      <c r="N67" s="4"/>
      <c r="O67" s="4"/>
      <c r="P67" s="3"/>
      <c r="R67" s="1" t="str">
        <f>指名者表!D16</f>
        <v>ファンファクトリー有限会社</v>
      </c>
    </row>
    <row r="68" spans="1:18" ht="18" customHeight="1">
      <c r="A68" s="3"/>
      <c r="B68" s="4"/>
      <c r="C68" s="4"/>
      <c r="D68" s="4"/>
      <c r="E68" s="4"/>
      <c r="F68" s="4"/>
      <c r="G68" s="4"/>
      <c r="H68" s="4"/>
      <c r="I68" s="4"/>
      <c r="J68" s="4"/>
      <c r="K68" s="4"/>
      <c r="L68" s="4"/>
      <c r="M68" s="4"/>
      <c r="N68" s="4"/>
      <c r="O68" s="4"/>
      <c r="P68" s="3"/>
      <c r="R68" s="1" t="str">
        <f>指名者表!D17</f>
        <v>株式会社東海道シグマ</v>
      </c>
    </row>
    <row r="69" spans="1:18" ht="18" customHeight="1">
      <c r="A69" s="3"/>
      <c r="B69" s="3"/>
      <c r="C69" s="3"/>
      <c r="D69" s="3"/>
      <c r="E69" s="3"/>
      <c r="F69" s="3"/>
      <c r="G69" s="3"/>
      <c r="H69" s="3"/>
      <c r="I69" s="3"/>
      <c r="J69" s="3"/>
      <c r="K69" s="3"/>
      <c r="L69" s="3"/>
      <c r="M69" s="3"/>
      <c r="N69" s="3"/>
      <c r="O69" s="3"/>
      <c r="P69" s="3"/>
      <c r="R69" s="1" t="str">
        <f>指名者表!D18</f>
        <v>株式会社建築資料研究社
浜松支店</v>
      </c>
    </row>
    <row r="70" spans="1:18" ht="18" customHeight="1">
      <c r="A70" s="1"/>
      <c r="B70" s="1"/>
      <c r="C70" s="1"/>
      <c r="D70" s="1"/>
      <c r="E70" s="1"/>
      <c r="F70" s="1"/>
      <c r="G70" s="1"/>
      <c r="H70" s="1"/>
      <c r="I70" s="1"/>
      <c r="J70" s="1"/>
      <c r="K70" s="1"/>
      <c r="L70" s="1"/>
      <c r="M70" s="1"/>
      <c r="N70" s="1"/>
      <c r="O70" s="1"/>
      <c r="R70" s="1" t="str">
        <f>指名者表!D19</f>
        <v>株式会社サスネット</v>
      </c>
    </row>
    <row r="71" spans="1:18" ht="18" customHeight="1">
      <c r="A71" s="1"/>
      <c r="B71" s="1"/>
      <c r="C71" s="1"/>
      <c r="D71" s="1"/>
      <c r="E71" s="30" t="e">
        <f>#REF!</f>
        <v>#REF!</v>
      </c>
      <c r="F71" s="1"/>
      <c r="G71" s="1"/>
      <c r="H71" s="1"/>
      <c r="I71" s="1"/>
      <c r="J71" s="1"/>
      <c r="K71" s="1"/>
      <c r="L71" s="1"/>
      <c r="M71" s="1"/>
      <c r="N71" s="1"/>
      <c r="O71" s="1"/>
      <c r="R71" s="1" t="str">
        <f>指名者表!D20</f>
        <v>学校法人名古屋大原学園
浜松本部</v>
      </c>
    </row>
    <row r="72" spans="1:18" ht="18" customHeight="1">
      <c r="A72" s="1"/>
      <c r="B72" s="1"/>
      <c r="C72" s="1"/>
      <c r="D72" s="1"/>
      <c r="E72" s="1"/>
      <c r="F72" s="1"/>
      <c r="G72" s="1"/>
      <c r="H72" s="1"/>
      <c r="I72" s="1"/>
      <c r="J72" s="1"/>
      <c r="K72" s="1"/>
      <c r="L72" s="1"/>
      <c r="M72" s="1"/>
      <c r="N72" s="1"/>
      <c r="O72" s="1"/>
      <c r="P72" s="1"/>
      <c r="R72" s="1" t="str">
        <f>指名者表!D21</f>
        <v>特定非営利活動法人フィリピノナガイサ</v>
      </c>
    </row>
    <row r="73" spans="1:18" ht="18" customHeight="1">
      <c r="A73" s="1"/>
      <c r="B73" s="1"/>
      <c r="C73" s="1"/>
      <c r="D73" s="1"/>
      <c r="E73" s="1"/>
      <c r="F73" s="1"/>
      <c r="G73" s="1"/>
      <c r="H73" s="1"/>
      <c r="I73" s="1"/>
      <c r="J73" s="1"/>
      <c r="K73" s="1"/>
      <c r="L73" s="1"/>
      <c r="M73" s="1"/>
      <c r="N73" s="1"/>
      <c r="O73" s="1"/>
      <c r="P73" s="1"/>
      <c r="R73" s="1">
        <f>指名者表!D22</f>
        <v>0</v>
      </c>
    </row>
    <row r="74" spans="1:18" ht="18" customHeight="1">
      <c r="R74" s="1">
        <f>指名者表!D23</f>
        <v>0</v>
      </c>
    </row>
    <row r="75" spans="1:18" ht="18" customHeight="1">
      <c r="R75" s="1">
        <f>指名者表!D24</f>
        <v>0</v>
      </c>
    </row>
    <row r="76" spans="1:18" ht="18" customHeight="1">
      <c r="R76" s="1">
        <f>指名者表!D25</f>
        <v>0</v>
      </c>
    </row>
    <row r="77" spans="1:18" ht="18" customHeight="1"/>
    <row r="78" spans="1:18" ht="18" customHeight="1"/>
    <row r="79" spans="1:18" ht="18" customHeight="1"/>
    <row r="80" spans="1:18" ht="18" customHeight="1"/>
    <row r="81" spans="17:17" ht="18" customHeight="1"/>
    <row r="82" spans="17:17" ht="18" customHeight="1"/>
    <row r="83" spans="17:17" ht="18" customHeight="1"/>
    <row r="84" spans="17:17" ht="18" customHeight="1"/>
    <row r="85" spans="17:17" ht="18" customHeight="1"/>
    <row r="86" spans="17:17" ht="18" customHeight="1"/>
    <row r="87" spans="17:17" ht="18" customHeight="1"/>
    <row r="88" spans="17:17" ht="18" customHeight="1">
      <c r="Q88" s="55"/>
    </row>
  </sheetData>
  <mergeCells count="20">
    <mergeCell ref="M2:N2"/>
    <mergeCell ref="M3:N3"/>
    <mergeCell ref="S3:W3"/>
    <mergeCell ref="B6:G6"/>
    <mergeCell ref="S9:W9"/>
    <mergeCell ref="C13:N13"/>
    <mergeCell ref="G14:K14"/>
    <mergeCell ref="L14:N14"/>
    <mergeCell ref="G15:I15"/>
    <mergeCell ref="J15:N15"/>
    <mergeCell ref="D21:N21"/>
    <mergeCell ref="E23:N23"/>
    <mergeCell ref="E24:N24"/>
    <mergeCell ref="S28:T28"/>
    <mergeCell ref="S29:T29"/>
    <mergeCell ref="S30:T30"/>
    <mergeCell ref="M38:N38"/>
    <mergeCell ref="M39:N39"/>
    <mergeCell ref="B42:G42"/>
    <mergeCell ref="C49:N49"/>
  </mergeCells>
  <phoneticPr fontId="21"/>
  <dataValidations count="1">
    <dataValidation type="list" allowBlank="1" showDropDown="0" showInputMessage="1" showErrorMessage="1" sqref="S9">
      <formula1>$R$63:$R$76</formula1>
    </dataValidation>
  </dataValidations>
  <pageMargins left="0.98425196850393704" right="0.59055118110236227" top="0.98425196850393704" bottom="0.98425196850393704" header="0.51181102362204722" footer="0.51181102362204722"/>
  <pageSetup paperSize="9" fitToWidth="1" fitToHeight="1" orientation="portrait" usePrinterDefaults="1" horizontalDpi="65532" verticalDpi="65532" r:id="rId1"/>
  <headerFooter alignWithMargins="0"/>
  <rowBreaks count="2" manualBreakCount="2">
    <brk id="25" min="1" max="14" man="1"/>
    <brk id="37"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A1:V42"/>
  <sheetViews>
    <sheetView tabSelected="1" workbookViewId="0"/>
  </sheetViews>
  <sheetFormatPr defaultRowHeight="13.5"/>
  <cols>
    <col min="1" max="1" width="3.125" style="70" customWidth="1"/>
    <col min="2" max="2" width="6.125" style="70" customWidth="1"/>
    <col min="3" max="3" width="3.125" style="70" customWidth="1"/>
    <col min="4" max="4" width="9.125" style="70" customWidth="1"/>
    <col min="5" max="14" width="6.125" style="70" customWidth="1"/>
    <col min="15" max="15" width="3.625" style="70" customWidth="1"/>
    <col min="16" max="17" width="6.125" style="70" customWidth="1"/>
    <col min="18" max="20" width="5.625" style="70" customWidth="1"/>
    <col min="21" max="16377" width="9" style="70" bestFit="1" customWidth="1"/>
    <col min="16378" max="16384" width="9" style="70"/>
  </cols>
  <sheetData>
    <row r="1" spans="1:22" ht="14.25">
      <c r="A1" s="85"/>
      <c r="B1" s="85"/>
      <c r="C1" s="85"/>
      <c r="D1" s="85"/>
      <c r="E1" s="85"/>
      <c r="F1" s="85"/>
      <c r="G1" s="85"/>
      <c r="H1" s="85"/>
      <c r="I1" s="85"/>
      <c r="J1" s="85"/>
      <c r="K1" s="85"/>
      <c r="L1" s="85"/>
      <c r="M1" s="85"/>
      <c r="N1" s="44"/>
      <c r="O1" s="85"/>
      <c r="P1" s="85"/>
      <c r="Q1" s="85"/>
    </row>
    <row r="2" spans="1:22" ht="30.75" customHeight="1">
      <c r="A2" s="85"/>
      <c r="B2" s="70" t="s">
        <v>101</v>
      </c>
      <c r="E2" s="17"/>
      <c r="F2" s="17"/>
      <c r="G2" s="17"/>
      <c r="H2" s="5"/>
      <c r="I2" s="17"/>
      <c r="J2" s="4"/>
      <c r="K2" s="4"/>
      <c r="L2" s="4"/>
      <c r="M2" s="4"/>
      <c r="N2" s="4"/>
      <c r="O2" s="17"/>
      <c r="P2" s="4"/>
      <c r="Q2" s="85"/>
    </row>
    <row r="3" spans="1:22" ht="21" customHeight="1">
      <c r="A3" s="85"/>
      <c r="B3" s="4"/>
      <c r="C3" s="4"/>
      <c r="D3" s="4"/>
      <c r="E3" s="28" t="str">
        <v/>
      </c>
      <c r="F3" s="4"/>
      <c r="G3" s="4"/>
      <c r="H3" s="4"/>
      <c r="I3" s="4"/>
      <c r="J3" s="4"/>
      <c r="K3" s="4"/>
      <c r="L3" s="88"/>
      <c r="M3" s="88"/>
      <c r="N3" s="88"/>
      <c r="O3" s="4"/>
      <c r="P3" s="88"/>
      <c r="Q3" s="102"/>
    </row>
    <row r="4" spans="1:22" ht="21" customHeight="1">
      <c r="A4" s="85"/>
      <c r="B4" s="86" t="s">
        <v>35</v>
      </c>
      <c r="C4" s="17"/>
      <c r="D4" s="17"/>
      <c r="E4" s="17"/>
      <c r="F4" s="17"/>
      <c r="G4" s="17"/>
      <c r="H4" s="17"/>
      <c r="I4" s="17"/>
      <c r="J4" s="17"/>
      <c r="K4" s="17"/>
      <c r="L4" s="17"/>
      <c r="M4" s="17"/>
      <c r="N4" s="17"/>
      <c r="O4" s="17"/>
      <c r="P4" s="17"/>
      <c r="Q4" s="102"/>
    </row>
    <row r="5" spans="1:22" ht="21" customHeight="1">
      <c r="A5" s="85"/>
      <c r="B5" s="86"/>
      <c r="C5" s="17"/>
      <c r="D5" s="17"/>
      <c r="E5" s="17"/>
      <c r="F5" s="17"/>
      <c r="G5" s="17"/>
      <c r="H5" s="17"/>
      <c r="I5" s="17"/>
      <c r="J5" s="17"/>
      <c r="K5" s="17"/>
      <c r="L5" s="17"/>
      <c r="M5" s="17"/>
      <c r="N5" s="17"/>
      <c r="O5" s="17"/>
      <c r="P5" s="17"/>
      <c r="Q5" s="102"/>
    </row>
    <row r="6" spans="1:22" ht="21" customHeight="1">
      <c r="A6" s="85"/>
      <c r="B6" s="4"/>
      <c r="C6" s="4"/>
      <c r="D6" s="4"/>
      <c r="E6" s="4"/>
      <c r="F6" s="4"/>
      <c r="G6" s="4"/>
      <c r="H6" s="4"/>
      <c r="I6" s="4"/>
      <c r="J6" s="4"/>
      <c r="K6" s="4"/>
      <c r="L6" s="88"/>
      <c r="M6" s="88"/>
      <c r="N6" s="88"/>
      <c r="O6" s="4"/>
      <c r="P6" s="88"/>
      <c r="Q6" s="102"/>
    </row>
    <row r="7" spans="1:22" ht="21" customHeight="1">
      <c r="A7" s="85"/>
      <c r="B7" s="4"/>
      <c r="C7" s="4"/>
      <c r="D7" s="4"/>
      <c r="E7" s="4"/>
      <c r="F7" s="4"/>
      <c r="G7" s="4"/>
      <c r="H7" s="4"/>
      <c r="I7" s="4"/>
      <c r="J7" s="4"/>
      <c r="K7" s="4"/>
      <c r="L7" s="4" t="s">
        <v>14</v>
      </c>
      <c r="M7" s="88"/>
      <c r="N7" s="88"/>
      <c r="O7" s="4"/>
      <c r="P7" s="88"/>
      <c r="Q7" s="102"/>
      <c r="R7" s="100"/>
      <c r="S7" s="100"/>
      <c r="T7" s="100"/>
      <c r="U7" s="100"/>
      <c r="V7" s="100"/>
    </row>
    <row r="8" spans="1:22" ht="21" customHeight="1">
      <c r="A8" s="85"/>
      <c r="B8" s="4"/>
      <c r="C8" s="4"/>
      <c r="D8" s="4"/>
      <c r="E8" s="4"/>
      <c r="F8" s="4"/>
      <c r="G8" s="4"/>
      <c r="H8" s="4"/>
      <c r="I8" s="4"/>
      <c r="J8" s="4"/>
      <c r="K8" s="4"/>
      <c r="L8" s="4"/>
      <c r="M8" s="88"/>
      <c r="N8" s="88"/>
      <c r="O8" s="4"/>
      <c r="P8" s="88"/>
      <c r="Q8" s="102"/>
      <c r="R8" s="100"/>
      <c r="S8" s="100"/>
      <c r="T8" s="100"/>
      <c r="U8" s="100"/>
      <c r="V8" s="100"/>
    </row>
    <row r="9" spans="1:22" ht="21" customHeight="1">
      <c r="A9" s="85"/>
      <c r="B9" s="4"/>
      <c r="C9" s="14"/>
      <c r="D9" s="14"/>
      <c r="E9" s="14"/>
      <c r="F9" s="14"/>
      <c r="G9" s="14"/>
      <c r="H9" s="100"/>
      <c r="I9" s="14"/>
      <c r="J9" s="14"/>
      <c r="K9" s="14"/>
      <c r="L9" s="101"/>
      <c r="M9" s="101"/>
      <c r="N9" s="101"/>
      <c r="O9" s="14"/>
      <c r="P9" s="101"/>
      <c r="Q9" s="102"/>
      <c r="R9" s="100"/>
      <c r="S9" s="100"/>
      <c r="T9" s="100"/>
      <c r="U9" s="100"/>
      <c r="V9" s="100"/>
    </row>
    <row r="10" spans="1:22" ht="21" customHeight="1">
      <c r="A10" s="85"/>
      <c r="B10" s="4"/>
      <c r="C10" s="4" t="str">
        <v>静岡県立浜松技術専門校長　様</v>
      </c>
      <c r="D10" s="4"/>
      <c r="E10" s="4"/>
      <c r="F10" s="4"/>
      <c r="G10" s="4"/>
      <c r="H10" s="4"/>
      <c r="I10" s="4"/>
      <c r="J10" s="4"/>
      <c r="K10" s="4"/>
      <c r="L10" s="88"/>
      <c r="M10" s="88"/>
      <c r="N10" s="88"/>
      <c r="O10" s="4"/>
      <c r="P10" s="88"/>
      <c r="Q10" s="102"/>
      <c r="R10" s="100"/>
      <c r="S10" s="100"/>
      <c r="T10" s="100"/>
      <c r="U10" s="100"/>
      <c r="V10" s="100"/>
    </row>
    <row r="11" spans="1:22" ht="18" customHeight="1">
      <c r="A11" s="85"/>
      <c r="B11" s="4"/>
      <c r="C11" s="4"/>
      <c r="D11" s="4"/>
      <c r="E11" s="4"/>
      <c r="F11" s="4"/>
      <c r="G11" s="4"/>
      <c r="H11" s="4"/>
      <c r="I11" s="4"/>
      <c r="J11" s="4"/>
      <c r="K11" s="4"/>
      <c r="L11" s="88"/>
      <c r="M11" s="88"/>
      <c r="N11" s="88"/>
      <c r="O11" s="4"/>
      <c r="P11" s="88"/>
      <c r="Q11" s="102"/>
      <c r="R11" s="100"/>
      <c r="S11" s="100"/>
      <c r="T11" s="100"/>
      <c r="U11" s="100"/>
      <c r="V11" s="100"/>
    </row>
    <row r="12" spans="1:22" ht="18" customHeight="1">
      <c r="A12" s="85"/>
      <c r="B12" s="4"/>
      <c r="C12" s="4"/>
      <c r="D12" s="4"/>
      <c r="E12" s="4"/>
      <c r="F12" s="4"/>
      <c r="G12" s="4"/>
      <c r="H12" s="4"/>
      <c r="I12" s="4"/>
      <c r="J12" s="4"/>
      <c r="K12" s="4"/>
      <c r="L12" s="88"/>
      <c r="M12" s="88"/>
      <c r="N12" s="88"/>
      <c r="O12" s="4"/>
      <c r="P12" s="88"/>
      <c r="Q12" s="102"/>
      <c r="R12" s="100"/>
      <c r="S12" s="100"/>
      <c r="T12" s="100"/>
      <c r="U12" s="100"/>
      <c r="V12" s="100"/>
    </row>
    <row r="13" spans="1:22" ht="18" customHeight="1">
      <c r="A13" s="85"/>
      <c r="B13" s="4"/>
      <c r="C13" s="4"/>
      <c r="D13" s="4"/>
      <c r="E13" s="4"/>
      <c r="H13" s="4" t="s">
        <v>207</v>
      </c>
      <c r="I13" s="4"/>
      <c r="J13" s="4"/>
      <c r="K13" s="4"/>
      <c r="L13" s="88"/>
      <c r="M13" s="88"/>
      <c r="O13" s="4"/>
      <c r="P13" s="88"/>
      <c r="Q13" s="102"/>
      <c r="R13" s="100"/>
      <c r="S13" s="100"/>
      <c r="T13" s="100"/>
      <c r="U13" s="100"/>
      <c r="V13" s="100"/>
    </row>
    <row r="14" spans="1:22" ht="18" customHeight="1">
      <c r="A14" s="85"/>
      <c r="B14" s="4"/>
      <c r="C14" s="4"/>
      <c r="D14" s="4"/>
      <c r="E14" s="4"/>
      <c r="H14" s="4" t="s">
        <v>103</v>
      </c>
      <c r="I14" s="4"/>
      <c r="J14" s="4"/>
      <c r="K14" s="4"/>
      <c r="L14" s="88"/>
      <c r="M14" s="88"/>
      <c r="N14" s="88"/>
      <c r="O14" s="4"/>
      <c r="P14" s="88"/>
      <c r="Q14" s="102"/>
      <c r="R14" s="100"/>
      <c r="S14" s="100"/>
      <c r="T14" s="100"/>
      <c r="U14" s="100"/>
      <c r="V14" s="100"/>
    </row>
    <row r="15" spans="1:22" ht="21" customHeight="1">
      <c r="A15" s="85"/>
      <c r="B15" s="4"/>
      <c r="C15" s="4"/>
      <c r="D15" s="4"/>
      <c r="E15" s="4"/>
      <c r="H15" s="4" t="s">
        <v>100</v>
      </c>
      <c r="I15" s="4"/>
      <c r="J15" s="4"/>
      <c r="K15" s="4"/>
      <c r="L15" s="88"/>
      <c r="M15" s="88"/>
      <c r="N15" s="88"/>
      <c r="O15" s="4"/>
      <c r="P15" s="62" t="s">
        <v>12</v>
      </c>
      <c r="Q15" s="102"/>
      <c r="R15" s="100"/>
      <c r="S15" s="100"/>
      <c r="T15" s="100"/>
      <c r="U15" s="100"/>
      <c r="V15" s="100"/>
    </row>
    <row r="16" spans="1:22" ht="21" customHeight="1">
      <c r="A16" s="85"/>
      <c r="B16" s="4"/>
      <c r="C16" s="4"/>
      <c r="D16" s="4"/>
      <c r="E16" s="4"/>
      <c r="H16" s="4"/>
      <c r="I16" s="4"/>
      <c r="J16" s="4"/>
      <c r="K16" s="4"/>
      <c r="L16" s="88"/>
      <c r="M16" s="88"/>
      <c r="N16" s="88"/>
      <c r="O16" s="4"/>
      <c r="P16" s="62"/>
      <c r="Q16" s="102"/>
      <c r="R16" s="100"/>
      <c r="S16" s="100"/>
      <c r="T16" s="100"/>
      <c r="U16" s="100"/>
      <c r="V16" s="100"/>
    </row>
    <row r="17" spans="1:22" ht="21" customHeight="1">
      <c r="A17" s="85"/>
      <c r="B17" s="4"/>
      <c r="C17" s="4"/>
      <c r="D17" s="4"/>
      <c r="E17" s="4"/>
      <c r="F17" s="4"/>
      <c r="G17" s="4"/>
      <c r="J17" s="4"/>
      <c r="K17" s="4"/>
      <c r="L17" s="88"/>
      <c r="M17" s="88"/>
      <c r="N17" s="88"/>
      <c r="O17" s="4"/>
      <c r="P17" s="88"/>
      <c r="Q17" s="102"/>
      <c r="R17" s="100"/>
      <c r="S17" s="100"/>
      <c r="T17" s="100"/>
      <c r="U17" s="100"/>
      <c r="V17" s="100"/>
    </row>
    <row r="18" spans="1:22" ht="21" customHeight="1">
      <c r="A18" s="85"/>
      <c r="B18" s="4"/>
      <c r="C18" s="87" t="s">
        <v>129</v>
      </c>
      <c r="D18" s="95"/>
      <c r="E18" s="57"/>
      <c r="F18" s="57"/>
      <c r="G18" s="57"/>
      <c r="H18" s="57"/>
      <c r="I18" s="57"/>
      <c r="J18" s="57"/>
      <c r="K18" s="57"/>
      <c r="O18" s="57"/>
      <c r="Q18" s="102"/>
      <c r="R18" s="100"/>
      <c r="S18" s="100"/>
      <c r="T18" s="100"/>
      <c r="U18" s="100"/>
      <c r="V18" s="100"/>
    </row>
    <row r="19" spans="1:22" ht="21" customHeight="1">
      <c r="A19" s="85"/>
      <c r="B19" s="4"/>
      <c r="C19" s="87" t="s">
        <v>208</v>
      </c>
      <c r="D19" s="95"/>
      <c r="E19" s="57"/>
      <c r="F19" s="57"/>
      <c r="G19" s="57"/>
      <c r="H19" s="57"/>
      <c r="I19" s="57"/>
      <c r="J19" s="57"/>
      <c r="K19" s="57"/>
      <c r="O19" s="57"/>
      <c r="Q19" s="102"/>
      <c r="R19" s="100"/>
      <c r="S19" s="100"/>
      <c r="T19" s="100"/>
      <c r="U19" s="100"/>
      <c r="V19" s="100"/>
    </row>
    <row r="20" spans="1:22" ht="21" customHeight="1">
      <c r="A20" s="85"/>
      <c r="B20" s="4"/>
      <c r="C20" s="87" t="s">
        <v>209</v>
      </c>
      <c r="D20" s="95"/>
      <c r="E20" s="57"/>
      <c r="F20" s="57"/>
      <c r="G20" s="57"/>
      <c r="H20" s="57"/>
      <c r="I20" s="57"/>
      <c r="J20" s="57"/>
      <c r="K20" s="57"/>
      <c r="O20" s="57"/>
      <c r="Q20" s="102"/>
      <c r="R20" s="100"/>
      <c r="S20" s="100"/>
      <c r="T20" s="100"/>
      <c r="U20" s="100"/>
      <c r="V20" s="100"/>
    </row>
    <row r="21" spans="1:22" ht="21" customHeight="1">
      <c r="A21" s="85"/>
      <c r="B21" s="4"/>
      <c r="C21" s="88" t="s">
        <v>86</v>
      </c>
      <c r="D21" s="88"/>
      <c r="E21" s="4"/>
      <c r="F21" s="4"/>
      <c r="G21" s="4"/>
      <c r="H21" s="4"/>
      <c r="I21" s="4"/>
      <c r="J21" s="4"/>
      <c r="K21" s="4"/>
      <c r="L21" s="88"/>
      <c r="M21" s="88"/>
      <c r="N21" s="88"/>
      <c r="O21" s="4"/>
      <c r="P21" s="88"/>
      <c r="Q21" s="102"/>
      <c r="R21" s="100"/>
      <c r="S21" s="100"/>
      <c r="T21" s="100"/>
      <c r="U21" s="100"/>
      <c r="V21" s="100"/>
    </row>
    <row r="22" spans="1:22" ht="21" customHeight="1">
      <c r="A22" s="85"/>
      <c r="B22" s="4"/>
      <c r="C22" s="89"/>
      <c r="D22" s="89"/>
      <c r="E22" s="99"/>
      <c r="F22" s="4"/>
      <c r="G22" s="4"/>
      <c r="H22" s="4"/>
      <c r="I22" s="4"/>
      <c r="J22" s="4"/>
      <c r="K22" s="4"/>
      <c r="L22" s="88"/>
      <c r="M22" s="88"/>
      <c r="N22" s="88"/>
      <c r="P22" s="88"/>
      <c r="Q22" s="103"/>
      <c r="R22" s="100"/>
      <c r="S22" s="100"/>
      <c r="T22" s="100"/>
      <c r="U22" s="100"/>
      <c r="V22" s="100"/>
    </row>
    <row r="23" spans="1:22" ht="21" customHeight="1">
      <c r="A23" s="85"/>
      <c r="B23" s="4"/>
      <c r="C23" s="4"/>
      <c r="D23" s="4"/>
      <c r="E23" s="4"/>
      <c r="F23" s="4"/>
      <c r="G23" s="4"/>
      <c r="H23" s="17" t="s">
        <v>170</v>
      </c>
      <c r="I23" s="17"/>
      <c r="J23" s="4"/>
      <c r="K23" s="4"/>
      <c r="L23" s="88"/>
      <c r="M23" s="88"/>
      <c r="N23" s="88"/>
      <c r="O23" s="4"/>
      <c r="P23" s="88"/>
      <c r="Q23" s="103"/>
      <c r="R23" s="100"/>
      <c r="S23" s="100"/>
      <c r="T23" s="100"/>
      <c r="U23" s="100"/>
      <c r="V23" s="100"/>
    </row>
    <row r="24" spans="1:22" ht="21" customHeight="1">
      <c r="A24" s="85"/>
      <c r="B24" s="4"/>
      <c r="G24" s="4"/>
      <c r="H24" s="4"/>
      <c r="I24" s="4"/>
      <c r="J24" s="4"/>
      <c r="K24" s="4"/>
      <c r="L24" s="88"/>
      <c r="M24" s="88"/>
      <c r="N24" s="88"/>
      <c r="P24" s="88"/>
      <c r="Q24" s="102"/>
      <c r="R24" s="100"/>
      <c r="S24" s="100"/>
      <c r="T24" s="100"/>
      <c r="U24" s="100"/>
      <c r="V24" s="100"/>
    </row>
    <row r="25" spans="1:22" ht="21" customHeight="1">
      <c r="A25" s="85"/>
      <c r="B25" s="4"/>
      <c r="C25" s="90" t="s">
        <v>210</v>
      </c>
      <c r="D25" s="96" t="s">
        <v>13</v>
      </c>
      <c r="E25" s="89"/>
      <c r="F25" s="89" t="str">
        <v>令和４年11月１日</v>
      </c>
      <c r="G25" s="89"/>
      <c r="H25" s="89"/>
      <c r="I25" s="89"/>
      <c r="J25" s="89"/>
      <c r="K25" s="89"/>
      <c r="L25" s="89"/>
      <c r="M25" s="89"/>
      <c r="N25" s="89"/>
      <c r="O25" s="89"/>
      <c r="P25" s="88"/>
      <c r="Q25" s="102"/>
      <c r="R25" s="100"/>
      <c r="S25" s="100"/>
      <c r="T25" s="100"/>
      <c r="U25" s="100"/>
      <c r="V25" s="100"/>
    </row>
    <row r="26" spans="1:22" ht="21" customHeight="1">
      <c r="A26" s="85"/>
      <c r="B26" s="4"/>
      <c r="C26" s="91"/>
      <c r="D26" s="89"/>
      <c r="E26" s="89"/>
      <c r="F26" s="89"/>
      <c r="G26" s="89"/>
      <c r="H26" s="89"/>
      <c r="I26" s="89"/>
      <c r="J26" s="89"/>
      <c r="K26" s="89"/>
      <c r="L26" s="89"/>
      <c r="M26" s="89"/>
      <c r="N26" s="89"/>
      <c r="O26" s="89"/>
      <c r="P26" s="88"/>
      <c r="Q26" s="102"/>
      <c r="R26" s="100"/>
      <c r="S26" s="100"/>
      <c r="T26" s="100"/>
      <c r="U26" s="100"/>
      <c r="V26" s="100"/>
    </row>
    <row r="27" spans="1:22" ht="21" customHeight="1">
      <c r="A27" s="85"/>
      <c r="B27" s="4"/>
      <c r="C27" s="92" t="s">
        <v>211</v>
      </c>
      <c r="D27" s="97" t="s">
        <v>212</v>
      </c>
      <c r="E27" s="89"/>
      <c r="F27" s="98" t="str">
        <v>第４号</v>
      </c>
      <c r="G27" s="89"/>
      <c r="H27" s="89"/>
      <c r="I27" s="89"/>
      <c r="J27" s="89"/>
      <c r="K27" s="89"/>
      <c r="L27" s="89"/>
      <c r="M27" s="89"/>
      <c r="N27" s="89"/>
      <c r="O27" s="89"/>
      <c r="P27" s="88"/>
      <c r="Q27" s="102"/>
      <c r="R27" s="100"/>
      <c r="S27" s="100"/>
      <c r="T27" s="100"/>
      <c r="U27" s="100"/>
      <c r="V27" s="100"/>
    </row>
    <row r="28" spans="1:22" ht="21" customHeight="1">
      <c r="A28" s="85"/>
      <c r="B28" s="4"/>
      <c r="C28" s="93"/>
      <c r="D28" s="98"/>
      <c r="E28" s="89"/>
      <c r="F28" s="89"/>
      <c r="G28" s="89"/>
      <c r="H28" s="89"/>
      <c r="I28" s="89"/>
      <c r="J28" s="89"/>
      <c r="K28" s="89"/>
      <c r="L28" s="89"/>
      <c r="M28" s="89"/>
      <c r="N28" s="89"/>
      <c r="O28" s="89"/>
      <c r="P28" s="88"/>
      <c r="Q28" s="85"/>
      <c r="R28" s="100"/>
      <c r="S28" s="100"/>
      <c r="T28" s="100"/>
      <c r="U28" s="100"/>
      <c r="V28" s="100"/>
    </row>
    <row r="29" spans="1:22" ht="30.75" customHeight="1">
      <c r="A29" s="85"/>
      <c r="B29" s="4"/>
      <c r="C29" s="92" t="s">
        <v>192</v>
      </c>
      <c r="D29" s="97" t="s">
        <v>213</v>
      </c>
      <c r="E29" s="89"/>
      <c r="F29" s="21" t="str">
        <v>令和４年度 離転職者訓練　公認会計士・税理士科（令和５年度開講）　業務委託</v>
      </c>
      <c r="G29" s="21"/>
      <c r="H29" s="21"/>
      <c r="I29" s="21"/>
      <c r="J29" s="21"/>
      <c r="K29" s="21"/>
      <c r="L29" s="21"/>
      <c r="M29" s="21"/>
      <c r="N29" s="21"/>
      <c r="O29" s="21"/>
      <c r="P29" s="88"/>
      <c r="Q29" s="85"/>
      <c r="R29" s="100"/>
      <c r="S29" s="100"/>
      <c r="T29" s="100"/>
      <c r="U29" s="100"/>
      <c r="V29" s="100"/>
    </row>
    <row r="30" spans="1:22" ht="21" customHeight="1">
      <c r="A30" s="85"/>
      <c r="B30" s="4"/>
      <c r="C30" s="94"/>
      <c r="D30" s="4"/>
      <c r="E30" s="4"/>
      <c r="F30" s="4"/>
      <c r="G30" s="4"/>
      <c r="H30" s="4"/>
      <c r="I30" s="4"/>
      <c r="J30" s="4"/>
      <c r="K30" s="4"/>
      <c r="L30" s="88"/>
      <c r="M30" s="88"/>
      <c r="N30" s="88"/>
      <c r="O30" s="4"/>
      <c r="P30" s="88"/>
      <c r="Q30" s="85"/>
      <c r="R30" s="100"/>
      <c r="S30" s="100"/>
      <c r="T30" s="100"/>
      <c r="U30" s="100"/>
      <c r="V30" s="100"/>
    </row>
    <row r="31" spans="1:22" ht="21" customHeight="1">
      <c r="A31" s="85"/>
      <c r="B31" s="4"/>
      <c r="C31" s="4"/>
      <c r="D31" s="4"/>
      <c r="E31" s="4"/>
      <c r="F31" s="4"/>
      <c r="G31" s="4"/>
      <c r="H31" s="4"/>
      <c r="I31" s="4"/>
      <c r="J31" s="4"/>
      <c r="K31" s="4"/>
      <c r="L31" s="88"/>
      <c r="M31" s="88"/>
      <c r="N31" s="88"/>
      <c r="O31" s="4"/>
      <c r="P31" s="88"/>
      <c r="Q31" s="85"/>
      <c r="R31" s="100"/>
      <c r="S31" s="100"/>
      <c r="T31" s="104"/>
      <c r="U31" s="100"/>
      <c r="V31" s="100"/>
    </row>
    <row r="32" spans="1:22" ht="21" customHeight="1">
      <c r="A32" s="85"/>
      <c r="B32" s="4"/>
      <c r="C32" s="4"/>
      <c r="D32" s="4"/>
      <c r="E32" s="4"/>
      <c r="F32" s="4"/>
      <c r="G32" s="4"/>
      <c r="H32" s="4"/>
      <c r="I32" s="4"/>
      <c r="J32" s="4"/>
      <c r="K32" s="4"/>
      <c r="L32" s="88"/>
      <c r="M32" s="88"/>
      <c r="N32" s="88"/>
      <c r="O32" s="4"/>
      <c r="P32" s="88"/>
      <c r="Q32" s="85"/>
      <c r="R32" s="100"/>
      <c r="S32" s="100"/>
      <c r="T32" s="100"/>
      <c r="U32" s="100"/>
      <c r="V32" s="100"/>
    </row>
    <row r="33" spans="1:22" ht="21" customHeight="1">
      <c r="A33" s="85"/>
      <c r="B33" s="4"/>
      <c r="C33" s="4"/>
      <c r="D33" s="4"/>
      <c r="E33" s="4"/>
      <c r="F33" s="4"/>
      <c r="G33" s="4"/>
      <c r="H33" s="4"/>
      <c r="I33" s="4"/>
      <c r="J33" s="4"/>
      <c r="K33" s="4"/>
      <c r="L33" s="88"/>
      <c r="M33" s="88"/>
      <c r="N33" s="88"/>
      <c r="O33" s="4"/>
      <c r="P33" s="88"/>
      <c r="Q33" s="85"/>
      <c r="R33" s="100"/>
      <c r="S33" s="100"/>
      <c r="T33" s="100"/>
      <c r="U33" s="100"/>
      <c r="V33" s="100"/>
    </row>
    <row r="34" spans="1:22">
      <c r="A34" s="85"/>
      <c r="B34" s="85"/>
      <c r="C34" s="85"/>
      <c r="D34" s="85"/>
      <c r="E34" s="85"/>
      <c r="F34" s="85"/>
      <c r="G34" s="85"/>
      <c r="H34" s="85"/>
      <c r="I34" s="85"/>
      <c r="J34" s="85"/>
      <c r="K34" s="85"/>
      <c r="L34" s="85"/>
      <c r="M34" s="85"/>
      <c r="N34" s="85"/>
      <c r="O34" s="85"/>
      <c r="P34" s="85"/>
      <c r="Q34" s="85"/>
      <c r="R34" s="100"/>
      <c r="S34" s="100"/>
      <c r="T34" s="100"/>
      <c r="U34" s="100"/>
      <c r="V34" s="100"/>
    </row>
    <row r="35" spans="1:22">
      <c r="R35" s="100"/>
      <c r="S35" s="100"/>
      <c r="T35" s="100"/>
      <c r="U35" s="100"/>
      <c r="V35" s="100"/>
    </row>
    <row r="36" spans="1:22">
      <c r="R36" s="100"/>
      <c r="S36" s="100"/>
      <c r="T36" s="100"/>
      <c r="U36" s="100"/>
      <c r="V36" s="100"/>
    </row>
    <row r="37" spans="1:22">
      <c r="R37" s="100"/>
      <c r="S37" s="100"/>
      <c r="T37" s="100"/>
      <c r="U37" s="100"/>
      <c r="V37" s="100"/>
    </row>
    <row r="38" spans="1:22">
      <c r="R38" s="100"/>
      <c r="S38" s="100"/>
      <c r="T38" s="100"/>
      <c r="U38" s="100"/>
      <c r="V38" s="100"/>
    </row>
    <row r="39" spans="1:22">
      <c r="R39" s="100"/>
      <c r="S39" s="100"/>
      <c r="T39" s="100"/>
      <c r="U39" s="100"/>
      <c r="V39" s="100"/>
    </row>
    <row r="40" spans="1:22">
      <c r="R40" s="100"/>
      <c r="S40" s="100"/>
      <c r="T40" s="100"/>
      <c r="U40" s="100"/>
      <c r="V40" s="100"/>
    </row>
    <row r="41" spans="1:22">
      <c r="R41" s="100"/>
      <c r="S41" s="100"/>
      <c r="T41" s="100"/>
      <c r="U41" s="100"/>
      <c r="V41" s="100"/>
    </row>
    <row r="42" spans="1:22">
      <c r="R42" s="100"/>
      <c r="S42" s="100"/>
      <c r="T42" s="100"/>
      <c r="U42" s="100"/>
      <c r="V42" s="100"/>
    </row>
  </sheetData>
  <mergeCells count="1">
    <mergeCell ref="F29:O29"/>
  </mergeCells>
  <phoneticPr fontId="21"/>
  <pageMargins left="0.75" right="0.6" top="1" bottom="1" header="0.51200000000000001" footer="0.51200000000000001"/>
  <pageSetup paperSize="9" fitToWidth="1" fitToHeight="1" orientation="portrait" usePrinterDefaults="1" horizontalDpi="65532" verticalDpi="6553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35"/>
  </sheetPr>
  <dimension ref="A1:K24"/>
  <sheetViews>
    <sheetView zoomScale="75" zoomScaleNormal="75" zoomScaleSheetLayoutView="100" workbookViewId="0">
      <selection activeCell="R14" sqref="R14"/>
    </sheetView>
  </sheetViews>
  <sheetFormatPr defaultRowHeight="13.5"/>
  <cols>
    <col min="1" max="1" width="3.625" style="105" customWidth="1"/>
    <col min="2" max="2" width="9" style="105" bestFit="1" customWidth="1"/>
    <col min="3" max="3" width="2.75" style="106" customWidth="1"/>
    <col min="4" max="4" width="7.625" style="106" customWidth="1"/>
    <col min="5" max="5" width="32.625" style="105" customWidth="1"/>
    <col min="6" max="6" width="28.875" style="105" customWidth="1"/>
    <col min="7" max="8" width="5.875" style="107" bestFit="1" customWidth="1"/>
    <col min="9" max="9" width="8.875" style="108" bestFit="1" customWidth="1"/>
    <col min="10" max="10" width="3.5" style="109" customWidth="1"/>
    <col min="11" max="16384" width="9" style="105" bestFit="1" customWidth="1"/>
  </cols>
  <sheetData>
    <row r="1" spans="1:11" ht="14.25">
      <c r="A1" s="113"/>
      <c r="B1" s="113"/>
      <c r="C1" s="118"/>
      <c r="D1" s="118"/>
      <c r="E1" s="113"/>
      <c r="F1" s="113"/>
      <c r="G1" s="113"/>
      <c r="H1" s="136" t="s">
        <v>179</v>
      </c>
      <c r="I1" s="137"/>
      <c r="J1" s="142"/>
    </row>
    <row r="2" spans="1:11">
      <c r="A2" s="113"/>
      <c r="J2" s="142"/>
    </row>
    <row r="3" spans="1:11" ht="24">
      <c r="A3" s="113"/>
      <c r="B3" s="117" t="e">
        <f>IF(#REF!=H1,"","不要")</f>
        <v>#REF!</v>
      </c>
      <c r="C3" s="119" t="s">
        <v>222</v>
      </c>
      <c r="D3" s="119"/>
      <c r="E3" s="119"/>
      <c r="F3" s="119"/>
      <c r="G3" s="119"/>
      <c r="H3" s="119"/>
      <c r="I3" s="119"/>
      <c r="J3" s="143"/>
    </row>
    <row r="4" spans="1:11" ht="17.25" customHeight="1">
      <c r="A4" s="113"/>
      <c r="C4" s="119"/>
      <c r="D4" s="119"/>
      <c r="E4" s="119"/>
      <c r="F4" s="119"/>
      <c r="G4" s="119"/>
      <c r="H4" s="119"/>
      <c r="I4" s="138"/>
      <c r="J4" s="143"/>
    </row>
    <row r="5" spans="1:11" s="110" customFormat="1" ht="24.95" customHeight="1">
      <c r="A5" s="114"/>
      <c r="C5" s="120" t="s">
        <v>4</v>
      </c>
      <c r="D5" s="120"/>
      <c r="E5" s="126" t="e">
        <f>選定書!E16</f>
        <v>#REF!</v>
      </c>
      <c r="F5" s="130"/>
      <c r="G5" s="130"/>
      <c r="H5" s="130"/>
      <c r="I5" s="139"/>
      <c r="J5" s="114"/>
    </row>
    <row r="6" spans="1:11" s="110" customFormat="1" ht="24.95" customHeight="1">
      <c r="A6" s="114"/>
      <c r="C6" s="120" t="s">
        <v>223</v>
      </c>
      <c r="D6" s="120"/>
      <c r="E6" s="126" t="e">
        <f>選定書!E17</f>
        <v>#REF!</v>
      </c>
      <c r="F6" s="130"/>
      <c r="G6" s="130"/>
      <c r="H6" s="130"/>
      <c r="I6" s="139"/>
      <c r="J6" s="114"/>
    </row>
    <row r="7" spans="1:11" s="110" customFormat="1" ht="24.95" customHeight="1">
      <c r="A7" s="114"/>
      <c r="C7" s="120" t="s">
        <v>205</v>
      </c>
      <c r="D7" s="120"/>
      <c r="E7" s="126" t="e">
        <f>選定書!E18</f>
        <v>#REF!</v>
      </c>
      <c r="F7" s="130"/>
      <c r="G7" s="130"/>
      <c r="H7" s="130"/>
      <c r="I7" s="139"/>
      <c r="J7" s="114"/>
    </row>
    <row r="8" spans="1:11" s="110" customFormat="1" ht="24.95" customHeight="1">
      <c r="A8" s="114"/>
      <c r="C8" s="120" t="s">
        <v>224</v>
      </c>
      <c r="D8" s="120"/>
      <c r="E8" s="126" t="e">
        <f>選定書!E19</f>
        <v>#REF!</v>
      </c>
      <c r="F8" s="130"/>
      <c r="G8" s="130"/>
      <c r="H8" s="130"/>
      <c r="I8" s="139"/>
      <c r="J8" s="114"/>
    </row>
    <row r="9" spans="1:11" s="111" customFormat="1" ht="24.95" customHeight="1">
      <c r="A9" s="115"/>
      <c r="C9" s="120" t="s">
        <v>173</v>
      </c>
      <c r="D9" s="120"/>
      <c r="E9" s="126" t="e">
        <f>選定書!E21</f>
        <v>#REF!</v>
      </c>
      <c r="F9" s="131"/>
      <c r="G9" s="131"/>
      <c r="H9" s="131"/>
      <c r="I9" s="140"/>
      <c r="J9" s="144"/>
    </row>
    <row r="10" spans="1:11" s="111" customFormat="1" ht="24.95" customHeight="1">
      <c r="A10" s="115"/>
      <c r="C10" s="121" t="s">
        <v>174</v>
      </c>
      <c r="D10" s="121"/>
      <c r="E10" s="127"/>
      <c r="F10" s="127"/>
      <c r="G10" s="127"/>
      <c r="H10" s="127"/>
      <c r="I10" s="127"/>
      <c r="J10" s="144"/>
    </row>
    <row r="11" spans="1:11" s="112" customFormat="1" ht="34.5" customHeight="1">
      <c r="A11" s="116"/>
      <c r="C11" s="122" t="s">
        <v>225</v>
      </c>
      <c r="D11" s="124" t="s">
        <v>217</v>
      </c>
      <c r="E11" s="128"/>
      <c r="F11" s="132" t="s">
        <v>78</v>
      </c>
      <c r="G11" s="134" t="s">
        <v>226</v>
      </c>
      <c r="H11" s="134" t="s">
        <v>3</v>
      </c>
      <c r="I11" s="141" t="s">
        <v>6</v>
      </c>
      <c r="J11" s="116"/>
    </row>
    <row r="12" spans="1:11" s="111" customFormat="1" ht="45" customHeight="1">
      <c r="A12" s="116"/>
      <c r="C12" s="123">
        <v>1</v>
      </c>
      <c r="D12" s="125" t="str">
        <f>IF(選定書!C25="","",選定書!C25)</f>
        <v>株式会社オーザ</v>
      </c>
      <c r="E12" s="129"/>
      <c r="F12" s="133" t="str">
        <f>IF(選定書!F25="","",選定書!F25)</f>
        <v>菊川市仲島2丁目5番地の2</v>
      </c>
      <c r="G12" s="133"/>
      <c r="H12" s="133"/>
      <c r="I12" s="133"/>
      <c r="J12" s="115"/>
      <c r="K12" s="112"/>
    </row>
    <row r="13" spans="1:11" s="111" customFormat="1" ht="45" customHeight="1">
      <c r="A13" s="116"/>
      <c r="C13" s="123">
        <v>2</v>
      </c>
      <c r="D13" s="125" t="str">
        <f>IF(選定書!C26="","",選定書!C26)</f>
        <v>株式会社浜名湖国際頭脳センター</v>
      </c>
      <c r="E13" s="129"/>
      <c r="F13" s="133" t="str">
        <f>IF(選定書!F26="","",選定書!F26)</f>
        <v>浜松市中区和地山三丁目１番７号</v>
      </c>
      <c r="G13" s="134"/>
      <c r="H13" s="134"/>
      <c r="I13" s="141"/>
      <c r="J13" s="115"/>
      <c r="K13" s="112"/>
    </row>
    <row r="14" spans="1:11" s="111" customFormat="1" ht="45" customHeight="1">
      <c r="A14" s="116"/>
      <c r="C14" s="123">
        <v>3</v>
      </c>
      <c r="D14" s="125" t="str">
        <f>IF(選定書!C27="","",選定書!C27)</f>
        <v>有限会社
    アシストブレインズ</v>
      </c>
      <c r="E14" s="129"/>
      <c r="F14" s="133" t="str">
        <f>IF(選定書!F27="","",選定書!F27)</f>
        <v>掛川市北門138-2</v>
      </c>
      <c r="G14" s="134"/>
      <c r="H14" s="134"/>
      <c r="I14" s="141"/>
      <c r="J14" s="115"/>
      <c r="K14" s="112"/>
    </row>
    <row r="15" spans="1:11" ht="45" customHeight="1">
      <c r="A15" s="116"/>
      <c r="C15" s="123">
        <v>4</v>
      </c>
      <c r="D15" s="125" t="str">
        <f>IF(選定書!C28="","",選定書!C28)</f>
        <v>株式会社エーグッド</v>
      </c>
      <c r="E15" s="129"/>
      <c r="F15" s="133" t="str">
        <f>IF(選定書!F28="","",選定書!F28)</f>
        <v>浜松市中区平田町103番地</v>
      </c>
      <c r="G15" s="134"/>
      <c r="H15" s="134"/>
      <c r="I15" s="141"/>
      <c r="J15" s="142"/>
      <c r="K15" s="112"/>
    </row>
    <row r="16" spans="1:11" ht="45" customHeight="1">
      <c r="A16" s="116"/>
      <c r="C16" s="123">
        <v>5</v>
      </c>
      <c r="D16" s="125" t="str">
        <f>IF(選定書!C29="","",選定書!C29)</f>
        <v>ファンファクトリー有限会社</v>
      </c>
      <c r="E16" s="129"/>
      <c r="F16" s="133" t="str">
        <f>IF(選定書!F29="","",選定書!F29)</f>
        <v>浜松市南区三島町1605-1</v>
      </c>
      <c r="G16" s="134"/>
      <c r="H16" s="134"/>
      <c r="I16" s="141"/>
      <c r="J16" s="142"/>
      <c r="K16" s="112"/>
    </row>
    <row r="17" spans="1:11" ht="45" customHeight="1">
      <c r="A17" s="116"/>
      <c r="C17" s="123">
        <v>6</v>
      </c>
      <c r="D17" s="125" t="str">
        <f>IF(選定書!C30="","",選定書!C30)</f>
        <v>株式会社東海道シグマ</v>
      </c>
      <c r="E17" s="129"/>
      <c r="F17" s="133" t="str">
        <f>IF(選定書!F30="","",選定書!F30)</f>
        <v>静岡市葵区御幸町
８番地の1</v>
      </c>
      <c r="G17" s="134"/>
      <c r="H17" s="134"/>
      <c r="I17" s="141"/>
      <c r="J17" s="142"/>
      <c r="K17" s="112"/>
    </row>
    <row r="18" spans="1:11" ht="45" customHeight="1">
      <c r="A18" s="113"/>
      <c r="C18" s="123">
        <v>7</v>
      </c>
      <c r="D18" s="125" t="str">
        <f>IF(選定書!C31="","",選定書!C31)</f>
        <v>株式会社建築資料研究社
浜松支店</v>
      </c>
      <c r="E18" s="129"/>
      <c r="F18" s="133" t="str">
        <f>IF(選定書!F31="","",選定書!F31)</f>
        <v>浜松市中区大工町125番地</v>
      </c>
      <c r="G18" s="134"/>
      <c r="H18" s="134"/>
      <c r="I18" s="141"/>
      <c r="J18" s="142"/>
    </row>
    <row r="19" spans="1:11" ht="45" customHeight="1">
      <c r="A19" s="113"/>
      <c r="C19" s="123">
        <v>8</v>
      </c>
      <c r="D19" s="125" t="str">
        <f>IF(選定書!C32="","",選定書!C32)</f>
        <v>株式会社サスネット</v>
      </c>
      <c r="E19" s="129"/>
      <c r="F19" s="133" t="str">
        <f>IF(選定書!F32="","",選定書!F32)</f>
        <v>浜松市東区篠ケ瀬町1256-3</v>
      </c>
      <c r="G19" s="134"/>
      <c r="H19" s="134"/>
      <c r="I19" s="141"/>
      <c r="J19" s="142"/>
    </row>
    <row r="20" spans="1:11" ht="45" customHeight="1">
      <c r="A20" s="113"/>
      <c r="C20" s="123">
        <v>9</v>
      </c>
      <c r="D20" s="125" t="str">
        <f>IF(選定書!C33="","",選定書!C33)</f>
        <v>学校法人名古屋大原学園
浜松本部</v>
      </c>
      <c r="E20" s="129"/>
      <c r="F20" s="133" t="str">
        <f>IF(選定書!F33="","",選定書!F33)</f>
        <v>浜松市中区板屋町
101-8</v>
      </c>
      <c r="G20" s="134"/>
      <c r="H20" s="134"/>
      <c r="I20" s="141"/>
      <c r="J20" s="142"/>
    </row>
    <row r="21" spans="1:11" ht="45" customHeight="1">
      <c r="A21" s="113"/>
      <c r="C21" s="123">
        <v>10</v>
      </c>
      <c r="D21" s="125" t="str">
        <f>IF(選定書!C34="","",選定書!C34)</f>
        <v>特定非営利活動法人フィリピノナガイサ</v>
      </c>
      <c r="E21" s="129"/>
      <c r="F21" s="133" t="str">
        <f>IF(選定書!F34="","",選定書!F34)</f>
        <v>浜松市中区佐鳴台三丁目52番23号ＨＡＲＣＯＭビル２F</v>
      </c>
      <c r="G21" s="134"/>
      <c r="H21" s="134"/>
      <c r="I21" s="141"/>
      <c r="J21" s="142"/>
    </row>
    <row r="22" spans="1:11">
      <c r="A22" s="113"/>
      <c r="J22" s="142"/>
    </row>
    <row r="23" spans="1:11">
      <c r="A23" s="113"/>
      <c r="J23" s="142"/>
    </row>
    <row r="24" spans="1:11">
      <c r="A24" s="113"/>
      <c r="B24" s="113"/>
      <c r="C24" s="118"/>
      <c r="D24" s="118"/>
      <c r="E24" s="113"/>
      <c r="F24" s="113"/>
      <c r="G24" s="135"/>
      <c r="H24" s="135"/>
      <c r="I24" s="137"/>
      <c r="J24" s="142"/>
    </row>
  </sheetData>
  <mergeCells count="18">
    <mergeCell ref="C3:I3"/>
    <mergeCell ref="C5:D5"/>
    <mergeCell ref="C6:D6"/>
    <mergeCell ref="C7:D7"/>
    <mergeCell ref="C8:D8"/>
    <mergeCell ref="C9:D9"/>
    <mergeCell ref="C10:D10"/>
    <mergeCell ref="D11:E11"/>
    <mergeCell ref="D12:E12"/>
    <mergeCell ref="D13:E13"/>
    <mergeCell ref="D14:E14"/>
    <mergeCell ref="D15:E15"/>
    <mergeCell ref="D16:E16"/>
    <mergeCell ref="D17:E17"/>
    <mergeCell ref="D18:E18"/>
    <mergeCell ref="D19:E19"/>
    <mergeCell ref="D20:E20"/>
    <mergeCell ref="D21:E21"/>
  </mergeCells>
  <phoneticPr fontId="21"/>
  <printOptions horizontalCentered="1"/>
  <pageMargins left="0" right="0" top="1.4566929133858268" bottom="0" header="0.39370078740157483" footer="0.39370078740157483"/>
  <pageSetup paperSize="9" scale="80" fitToWidth="1" fitToHeight="1" orientation="portrait" usePrinterDefaults="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35"/>
  </sheetPr>
  <dimension ref="A1:X103"/>
  <sheetViews>
    <sheetView topLeftCell="A48" zoomScale="75" zoomScaleNormal="75" zoomScaleSheetLayoutView="75" workbookViewId="0">
      <selection activeCell="R14" sqref="R14"/>
    </sheetView>
  </sheetViews>
  <sheetFormatPr defaultRowHeight="13.5"/>
  <cols>
    <col min="1" max="1" width="3.875" style="145" customWidth="1"/>
    <col min="2" max="2" width="6.25" style="145" customWidth="1"/>
    <col min="3" max="3" width="33.75" style="145" customWidth="1"/>
    <col min="4" max="4" width="23.25" style="145" customWidth="1"/>
    <col min="5" max="5" width="10.625" style="145" customWidth="1"/>
    <col min="6" max="6" width="28.625" style="145" customWidth="1"/>
    <col min="7" max="7" width="26.375" style="146" customWidth="1"/>
    <col min="8" max="8" width="30.375" style="145" customWidth="1"/>
    <col min="9" max="9" width="9" style="145" bestFit="1" customWidth="1"/>
    <col min="10" max="10" width="3.875" style="145" customWidth="1"/>
    <col min="11" max="11" width="13.625" style="145" customWidth="1"/>
    <col min="12" max="15" width="6.25" style="145" customWidth="1"/>
    <col min="16" max="17" width="9" style="145" bestFit="1" customWidth="1"/>
    <col min="18" max="18" width="9" style="147" bestFit="1" customWidth="1"/>
    <col min="19" max="19" width="19.75" style="147" customWidth="1"/>
    <col min="20" max="20" width="18.625" style="147" customWidth="1"/>
    <col min="21" max="21" width="9" style="147" bestFit="1" customWidth="1"/>
    <col min="22" max="22" width="24.75" style="147" customWidth="1"/>
    <col min="23" max="23" width="12.75" style="147" customWidth="1"/>
    <col min="24" max="16384" width="9" style="145" bestFit="1" customWidth="1"/>
  </cols>
  <sheetData>
    <row r="1" spans="1:24" ht="14.25">
      <c r="A1" s="150"/>
      <c r="B1" s="150"/>
      <c r="C1" s="150"/>
      <c r="D1" s="150"/>
      <c r="E1" s="150"/>
      <c r="F1" s="150"/>
      <c r="G1" s="184"/>
      <c r="H1" s="136" t="s">
        <v>179</v>
      </c>
      <c r="I1" s="150"/>
      <c r="J1" s="150"/>
      <c r="R1" s="147"/>
      <c r="S1" s="147"/>
      <c r="T1" s="147"/>
      <c r="U1" s="147"/>
      <c r="V1" s="147"/>
      <c r="W1" s="147"/>
    </row>
    <row r="2" spans="1:24" ht="10.5" customHeight="1">
      <c r="A2" s="150"/>
      <c r="J2" s="150"/>
      <c r="R2" s="147"/>
      <c r="S2" s="147"/>
      <c r="T2" s="147"/>
      <c r="U2" s="147"/>
      <c r="V2" s="147"/>
      <c r="W2" s="147"/>
    </row>
    <row r="3" spans="1:24" ht="13.5" customHeight="1">
      <c r="A3" s="150"/>
      <c r="C3" s="158" t="s">
        <v>108</v>
      </c>
      <c r="D3" s="162" t="s">
        <v>215</v>
      </c>
      <c r="E3" s="170"/>
      <c r="F3" s="177" t="s">
        <v>216</v>
      </c>
      <c r="G3" s="185"/>
      <c r="H3" s="186"/>
      <c r="J3" s="150"/>
      <c r="R3" s="199"/>
      <c r="S3" s="199"/>
      <c r="T3" s="199"/>
      <c r="U3" s="199"/>
      <c r="V3" s="199"/>
      <c r="W3" s="199"/>
    </row>
    <row r="4" spans="1:24">
      <c r="A4" s="150"/>
      <c r="C4" s="159"/>
      <c r="D4" s="162" t="s">
        <v>83</v>
      </c>
      <c r="E4" s="170"/>
      <c r="F4" s="177" t="s">
        <v>0</v>
      </c>
      <c r="G4" s="177" t="s">
        <v>203</v>
      </c>
      <c r="H4" s="155" t="s">
        <v>218</v>
      </c>
      <c r="J4" s="150"/>
      <c r="R4" s="200"/>
      <c r="S4" s="201"/>
      <c r="T4" s="201"/>
      <c r="U4" s="201"/>
      <c r="V4" s="201"/>
      <c r="W4" s="201"/>
    </row>
    <row r="5" spans="1:24" ht="14.25">
      <c r="A5" s="150"/>
      <c r="C5" s="159"/>
      <c r="D5" s="167"/>
      <c r="E5" s="171"/>
      <c r="F5" s="178"/>
      <c r="G5" s="178"/>
      <c r="H5" s="178"/>
      <c r="J5" s="150"/>
      <c r="P5" s="2"/>
      <c r="R5" s="200"/>
      <c r="S5" s="201"/>
      <c r="T5" s="201"/>
      <c r="U5" s="201"/>
      <c r="V5" s="201"/>
      <c r="W5" s="201"/>
    </row>
    <row r="6" spans="1:24">
      <c r="A6" s="150"/>
      <c r="C6" s="159"/>
      <c r="D6" s="168"/>
      <c r="E6" s="172"/>
      <c r="F6" s="179"/>
      <c r="G6" s="179"/>
      <c r="H6" s="179"/>
      <c r="J6" s="150"/>
      <c r="R6" s="200"/>
      <c r="S6" s="201"/>
      <c r="T6" s="201"/>
      <c r="U6" s="201"/>
      <c r="V6" s="201"/>
      <c r="W6" s="201"/>
    </row>
    <row r="7" spans="1:24">
      <c r="A7" s="150"/>
      <c r="C7" s="159"/>
      <c r="D7" s="168"/>
      <c r="E7" s="172"/>
      <c r="F7" s="179"/>
      <c r="G7" s="179"/>
      <c r="H7" s="179"/>
      <c r="J7" s="150"/>
      <c r="R7" s="200"/>
      <c r="S7" s="201"/>
      <c r="T7" s="201"/>
      <c r="U7" s="201"/>
      <c r="V7" s="201"/>
      <c r="W7" s="201"/>
    </row>
    <row r="8" spans="1:24">
      <c r="A8" s="150"/>
      <c r="C8" s="160"/>
      <c r="D8" s="169"/>
      <c r="E8" s="173"/>
      <c r="F8" s="180"/>
      <c r="G8" s="180"/>
      <c r="H8" s="180"/>
      <c r="J8" s="150"/>
      <c r="R8" s="200"/>
      <c r="S8" s="201"/>
      <c r="T8" s="201"/>
      <c r="U8" s="201"/>
      <c r="V8" s="201"/>
      <c r="W8" s="201"/>
    </row>
    <row r="9" spans="1:24" ht="10.5" customHeight="1">
      <c r="A9" s="150"/>
      <c r="G9" s="145"/>
      <c r="H9" s="146"/>
      <c r="J9" s="150"/>
      <c r="R9" s="200"/>
      <c r="S9" s="201"/>
      <c r="T9" s="201"/>
      <c r="U9" s="201"/>
      <c r="V9" s="201"/>
      <c r="W9" s="201"/>
    </row>
    <row r="10" spans="1:24" ht="10.5" customHeight="1">
      <c r="A10" s="150"/>
      <c r="G10" s="145"/>
      <c r="H10" s="146"/>
      <c r="J10" s="150"/>
      <c r="R10" s="200"/>
      <c r="S10" s="201"/>
      <c r="T10" s="201"/>
      <c r="U10" s="201"/>
      <c r="V10" s="201"/>
      <c r="W10" s="201"/>
    </row>
    <row r="11" spans="1:24" ht="20.25" customHeight="1">
      <c r="A11" s="150"/>
      <c r="C11" s="161" t="s">
        <v>54</v>
      </c>
      <c r="D11" s="161"/>
      <c r="E11" s="161"/>
      <c r="F11" s="161"/>
      <c r="G11" s="161"/>
      <c r="H11" s="117" t="e">
        <f>IF(#REF!=H1,"","不要")</f>
        <v>#REF!</v>
      </c>
      <c r="J11" s="150"/>
      <c r="R11" s="200"/>
      <c r="S11" s="201"/>
      <c r="T11" s="201"/>
      <c r="U11" s="201"/>
      <c r="V11" s="201"/>
      <c r="W11" s="201"/>
    </row>
    <row r="12" spans="1:24" ht="20.25" customHeight="1">
      <c r="A12" s="150"/>
      <c r="C12" s="161" t="s">
        <v>227</v>
      </c>
      <c r="D12" s="161"/>
      <c r="E12" s="161"/>
      <c r="F12" s="161"/>
      <c r="G12" s="161"/>
      <c r="H12" s="146"/>
      <c r="J12" s="150"/>
      <c r="O12" s="145" t="s">
        <v>40</v>
      </c>
      <c r="P12" s="145">
        <v>2018</v>
      </c>
      <c r="R12" s="200"/>
      <c r="S12" s="201"/>
      <c r="T12" s="201"/>
      <c r="U12" s="201"/>
      <c r="V12" s="201"/>
      <c r="W12" s="201"/>
    </row>
    <row r="13" spans="1:24" ht="20.25" customHeight="1">
      <c r="A13" s="150"/>
      <c r="C13" s="161" t="s">
        <v>88</v>
      </c>
      <c r="D13" s="161"/>
      <c r="E13" s="161"/>
      <c r="F13" s="161"/>
      <c r="G13" s="161"/>
      <c r="H13" s="146"/>
      <c r="J13" s="150"/>
      <c r="K13" s="192"/>
      <c r="L13" s="192"/>
      <c r="M13" s="14"/>
      <c r="O13" s="2"/>
      <c r="R13" s="200"/>
      <c r="S13" s="201"/>
      <c r="T13" s="201"/>
      <c r="U13" s="201"/>
      <c r="V13" s="201"/>
      <c r="W13" s="201"/>
      <c r="X13" s="2"/>
    </row>
    <row r="14" spans="1:24" ht="30" customHeight="1">
      <c r="A14" s="150"/>
      <c r="B14" s="153" t="s">
        <v>228</v>
      </c>
      <c r="C14" s="153"/>
      <c r="D14" s="153"/>
      <c r="E14" s="153"/>
      <c r="F14" s="153"/>
      <c r="G14" s="153"/>
      <c r="H14" s="153"/>
      <c r="J14" s="150"/>
      <c r="R14" s="200"/>
      <c r="S14" s="201"/>
      <c r="T14" s="201"/>
      <c r="U14" s="201"/>
      <c r="V14" s="201"/>
      <c r="W14" s="201"/>
    </row>
    <row r="15" spans="1:24" ht="13.5" customHeight="1">
      <c r="A15" s="150"/>
      <c r="B15" s="146"/>
      <c r="C15" s="146"/>
      <c r="D15" s="146"/>
      <c r="E15" s="146"/>
      <c r="F15" s="146"/>
      <c r="H15" s="187" t="e">
        <f>IF(L15="",O12&amp;"　年　月　日",P15)</f>
        <v>#REF!</v>
      </c>
      <c r="J15" s="150"/>
      <c r="K15" s="2" t="s">
        <v>219</v>
      </c>
      <c r="L15" s="198" t="e">
        <f>#REF!</f>
        <v>#REF!</v>
      </c>
      <c r="M15" s="198"/>
      <c r="N15" s="2" t="e">
        <f>YEAR(L15)-$P$12</f>
        <v>#VALUE!</v>
      </c>
      <c r="O15" s="2"/>
      <c r="P15" s="2" t="e">
        <f>IF(L15="",$O$12&amp;" 　 年 　 月 　 日",$O$12&amp;IF(N15=1,"元",IF(N15&lt;10,DBCS(N15),N15))&amp;"年"&amp;IF(MONTH(L15)&lt;10,DBCS(MONTH(L15)),MONTH(L15))&amp;"月"&amp;IF(DAY(L15)&lt;10,DBCS(DAY(L15)),DAY(L15))&amp;"日")</f>
        <v>#REF!</v>
      </c>
      <c r="R15" s="200"/>
      <c r="S15" s="201"/>
      <c r="T15" s="201"/>
      <c r="U15" s="201"/>
      <c r="V15" s="201"/>
      <c r="W15" s="201"/>
    </row>
    <row r="16" spans="1:24" ht="19.5" customHeight="1">
      <c r="A16" s="150"/>
      <c r="B16" s="146"/>
      <c r="C16" s="162" t="s">
        <v>4</v>
      </c>
      <c r="D16" s="170"/>
      <c r="E16" s="174" t="e">
        <f>指名通知!L14</f>
        <v>#REF!</v>
      </c>
      <c r="F16" s="181"/>
      <c r="G16" s="181"/>
      <c r="H16" s="188"/>
      <c r="J16" s="150"/>
      <c r="R16" s="200"/>
      <c r="S16" s="201"/>
      <c r="T16" s="201"/>
      <c r="U16" s="201"/>
      <c r="V16" s="201"/>
      <c r="W16" s="201"/>
    </row>
    <row r="17" spans="1:23" ht="19.5" customHeight="1">
      <c r="A17" s="150"/>
      <c r="B17" s="146"/>
      <c r="C17" s="162" t="s">
        <v>56</v>
      </c>
      <c r="D17" s="170"/>
      <c r="E17" s="174" t="e">
        <f>M17&amp;N17&amp;O17&amp;M18</f>
        <v>#REF!</v>
      </c>
      <c r="F17" s="181"/>
      <c r="G17" s="181"/>
      <c r="H17" s="188"/>
      <c r="J17" s="150"/>
      <c r="K17" s="2" t="s">
        <v>2</v>
      </c>
      <c r="L17" s="2"/>
      <c r="M17" s="56" t="e">
        <f>#REF!&amp;" "</f>
        <v>#REF!</v>
      </c>
      <c r="N17" s="56" t="e">
        <f>#REF!</f>
        <v>#REF!</v>
      </c>
      <c r="O17" s="2" t="s">
        <v>180</v>
      </c>
      <c r="R17" s="200"/>
      <c r="S17" s="201"/>
      <c r="T17" s="201"/>
      <c r="U17" s="201"/>
      <c r="V17" s="201"/>
      <c r="W17" s="201"/>
    </row>
    <row r="18" spans="1:23" ht="19.5" customHeight="1">
      <c r="A18" s="150"/>
      <c r="B18" s="146"/>
      <c r="C18" s="162" t="s">
        <v>205</v>
      </c>
      <c r="D18" s="170"/>
      <c r="E18" s="174" t="e">
        <f>指名通知!I16</f>
        <v>#REF!</v>
      </c>
      <c r="F18" s="181"/>
      <c r="G18" s="181"/>
      <c r="H18" s="188"/>
      <c r="J18" s="150"/>
      <c r="K18" s="145" t="s">
        <v>172</v>
      </c>
      <c r="M18" s="145" t="e">
        <f>#REF!</f>
        <v>#REF!</v>
      </c>
      <c r="R18" s="200"/>
      <c r="S18" s="201"/>
      <c r="T18" s="201"/>
      <c r="U18" s="201"/>
      <c r="V18" s="201"/>
      <c r="W18" s="201"/>
    </row>
    <row r="19" spans="1:23" ht="19.5" customHeight="1">
      <c r="A19" s="150"/>
      <c r="B19" s="146"/>
      <c r="C19" s="162" t="s">
        <v>72</v>
      </c>
      <c r="D19" s="170"/>
      <c r="E19" s="174" t="e">
        <f>指名通知!I17</f>
        <v>#REF!</v>
      </c>
      <c r="F19" s="181"/>
      <c r="G19" s="181"/>
      <c r="H19" s="188"/>
      <c r="J19" s="150"/>
      <c r="R19" s="200"/>
      <c r="S19" s="201"/>
      <c r="T19" s="201"/>
      <c r="U19" s="201"/>
      <c r="V19" s="201"/>
      <c r="W19" s="201"/>
    </row>
    <row r="20" spans="1:23" ht="19.5" customHeight="1">
      <c r="A20" s="150"/>
      <c r="C20" s="162" t="s">
        <v>31</v>
      </c>
      <c r="D20" s="170"/>
      <c r="E20" s="175" t="e">
        <f>#REF!</f>
        <v>#REF!</v>
      </c>
      <c r="F20" s="182"/>
      <c r="G20" s="182"/>
      <c r="H20" s="189"/>
      <c r="J20" s="150"/>
      <c r="R20" s="200"/>
      <c r="S20" s="201"/>
      <c r="T20" s="201"/>
      <c r="U20" s="201"/>
      <c r="V20" s="201"/>
      <c r="W20" s="201"/>
    </row>
    <row r="21" spans="1:23" ht="19.5" customHeight="1">
      <c r="A21" s="150"/>
      <c r="B21" s="154"/>
      <c r="C21" s="162" t="s">
        <v>173</v>
      </c>
      <c r="D21" s="170"/>
      <c r="E21" s="176" t="e">
        <f>#REF!</f>
        <v>#REF!</v>
      </c>
      <c r="F21" s="183"/>
      <c r="G21" s="183"/>
      <c r="H21" s="190"/>
      <c r="J21" s="150"/>
      <c r="R21" s="200"/>
      <c r="S21" s="201"/>
      <c r="T21" s="201"/>
      <c r="U21" s="201"/>
      <c r="V21" s="201"/>
      <c r="W21" s="201"/>
    </row>
    <row r="22" spans="1:23" ht="20.100000000000001" customHeight="1">
      <c r="A22" s="150"/>
      <c r="B22" s="145" t="s">
        <v>174</v>
      </c>
      <c r="J22" s="150"/>
      <c r="R22" s="200"/>
      <c r="S22" s="201"/>
      <c r="T22" s="201"/>
      <c r="U22" s="201"/>
      <c r="V22" s="201"/>
      <c r="W22" s="201"/>
    </row>
    <row r="23" spans="1:23" ht="10.5" customHeight="1">
      <c r="A23" s="150"/>
      <c r="J23" s="150"/>
      <c r="R23" s="200"/>
      <c r="S23" s="201"/>
      <c r="T23" s="201"/>
      <c r="U23" s="201"/>
      <c r="V23" s="201"/>
      <c r="W23" s="201"/>
    </row>
    <row r="24" spans="1:23" s="148" customFormat="1" ht="50.25" customHeight="1">
      <c r="A24" s="151"/>
      <c r="B24" s="155" t="s">
        <v>225</v>
      </c>
      <c r="C24" s="155" t="s">
        <v>217</v>
      </c>
      <c r="D24" s="155" t="s">
        <v>230</v>
      </c>
      <c r="E24" s="155" t="s">
        <v>214</v>
      </c>
      <c r="F24" s="155" t="s">
        <v>78</v>
      </c>
      <c r="G24" s="155" t="s">
        <v>94</v>
      </c>
      <c r="H24" s="155" t="s">
        <v>231</v>
      </c>
      <c r="J24" s="151"/>
      <c r="R24" s="200"/>
      <c r="S24" s="201"/>
      <c r="T24" s="201"/>
      <c r="U24" s="201"/>
      <c r="V24" s="201"/>
      <c r="W24" s="201"/>
    </row>
    <row r="25" spans="1:23" s="148" customFormat="1" ht="50.25" customHeight="1">
      <c r="A25" s="151"/>
      <c r="B25" s="156">
        <v>1</v>
      </c>
      <c r="C25" s="163" t="s">
        <v>65</v>
      </c>
      <c r="D25" s="163" t="s">
        <v>232</v>
      </c>
      <c r="E25" s="164" t="s">
        <v>233</v>
      </c>
      <c r="F25" s="164" t="s">
        <v>234</v>
      </c>
      <c r="G25" s="164" t="s">
        <v>235</v>
      </c>
      <c r="H25" s="155"/>
      <c r="J25" s="151"/>
    </row>
    <row r="26" spans="1:23" s="148" customFormat="1" ht="50.25" customHeight="1">
      <c r="A26" s="151"/>
      <c r="B26" s="156">
        <v>2</v>
      </c>
      <c r="C26" s="163" t="s">
        <v>163</v>
      </c>
      <c r="D26" s="163" t="s">
        <v>50</v>
      </c>
      <c r="E26" s="164" t="s">
        <v>111</v>
      </c>
      <c r="F26" s="164" t="s">
        <v>97</v>
      </c>
      <c r="G26" s="164" t="s">
        <v>67</v>
      </c>
      <c r="H26" s="155"/>
      <c r="J26" s="151"/>
    </row>
    <row r="27" spans="1:23" s="148" customFormat="1" ht="50.25" customHeight="1">
      <c r="A27" s="151"/>
      <c r="B27" s="156">
        <v>3</v>
      </c>
      <c r="C27" s="163" t="s">
        <v>236</v>
      </c>
      <c r="D27" s="163" t="s">
        <v>238</v>
      </c>
      <c r="E27" s="164" t="s">
        <v>176</v>
      </c>
      <c r="F27" s="164" t="s">
        <v>8</v>
      </c>
      <c r="G27" s="164" t="s">
        <v>239</v>
      </c>
      <c r="H27" s="155"/>
      <c r="J27" s="151"/>
    </row>
    <row r="28" spans="1:23" s="148" customFormat="1" ht="50.25" customHeight="1">
      <c r="A28" s="151"/>
      <c r="B28" s="156">
        <v>4</v>
      </c>
      <c r="C28" s="163" t="s">
        <v>166</v>
      </c>
      <c r="D28" s="163" t="s">
        <v>240</v>
      </c>
      <c r="E28" s="164" t="s">
        <v>175</v>
      </c>
      <c r="F28" s="164" t="s">
        <v>28</v>
      </c>
      <c r="G28" s="164" t="s">
        <v>171</v>
      </c>
      <c r="H28" s="164"/>
      <c r="J28" s="151"/>
    </row>
    <row r="29" spans="1:23" s="148" customFormat="1" ht="50.25" customHeight="1">
      <c r="A29" s="151"/>
      <c r="B29" s="156">
        <v>5</v>
      </c>
      <c r="C29" s="163" t="s">
        <v>59</v>
      </c>
      <c r="D29" s="163" t="s">
        <v>23</v>
      </c>
      <c r="E29" s="164" t="s">
        <v>220</v>
      </c>
      <c r="F29" s="164" t="s">
        <v>161</v>
      </c>
      <c r="G29" s="164" t="s">
        <v>141</v>
      </c>
      <c r="H29" s="164"/>
      <c r="J29" s="151"/>
    </row>
    <row r="30" spans="1:23" s="148" customFormat="1" ht="50.25" customHeight="1">
      <c r="A30" s="151"/>
      <c r="B30" s="156">
        <v>6</v>
      </c>
      <c r="C30" s="163" t="s">
        <v>95</v>
      </c>
      <c r="D30" s="163" t="s">
        <v>71</v>
      </c>
      <c r="E30" s="164" t="s">
        <v>241</v>
      </c>
      <c r="F30" s="164" t="s">
        <v>80</v>
      </c>
      <c r="G30" s="164" t="s">
        <v>68</v>
      </c>
      <c r="H30" s="155"/>
      <c r="J30" s="151"/>
    </row>
    <row r="31" spans="1:23" s="149" customFormat="1" ht="50.1" customHeight="1">
      <c r="A31" s="152"/>
      <c r="B31" s="156">
        <v>7</v>
      </c>
      <c r="C31" s="163" t="s">
        <v>242</v>
      </c>
      <c r="D31" s="163" t="s">
        <v>243</v>
      </c>
      <c r="E31" s="164" t="s">
        <v>244</v>
      </c>
      <c r="F31" s="164" t="s">
        <v>245</v>
      </c>
      <c r="G31" s="164" t="s">
        <v>246</v>
      </c>
      <c r="H31" s="164"/>
      <c r="J31" s="152"/>
    </row>
    <row r="32" spans="1:23" s="149" customFormat="1" ht="50.1" customHeight="1">
      <c r="A32" s="152"/>
      <c r="B32" s="156">
        <v>8</v>
      </c>
      <c r="C32" s="164" t="s">
        <v>177</v>
      </c>
      <c r="D32" s="163" t="s">
        <v>247</v>
      </c>
      <c r="E32" s="164" t="s">
        <v>162</v>
      </c>
      <c r="F32" s="164" t="s">
        <v>248</v>
      </c>
      <c r="G32" s="164" t="s">
        <v>200</v>
      </c>
      <c r="H32" s="164"/>
      <c r="J32" s="152"/>
    </row>
    <row r="33" spans="1:23" s="149" customFormat="1" ht="50.1" customHeight="1">
      <c r="A33" s="152"/>
      <c r="B33" s="156">
        <v>9</v>
      </c>
      <c r="C33" s="164" t="s">
        <v>221</v>
      </c>
      <c r="D33" s="163" t="s">
        <v>249</v>
      </c>
      <c r="E33" s="164" t="s">
        <v>37</v>
      </c>
      <c r="F33" s="164" t="s">
        <v>64</v>
      </c>
      <c r="G33" s="164" t="s">
        <v>85</v>
      </c>
      <c r="H33" s="164"/>
      <c r="J33" s="152"/>
    </row>
    <row r="34" spans="1:23" s="149" customFormat="1" ht="50.1" customHeight="1">
      <c r="A34" s="152"/>
      <c r="B34" s="156">
        <v>10</v>
      </c>
      <c r="C34" s="164" t="s">
        <v>250</v>
      </c>
      <c r="D34" s="163" t="s">
        <v>251</v>
      </c>
      <c r="E34" s="164" t="s">
        <v>237</v>
      </c>
      <c r="F34" s="164" t="s">
        <v>42</v>
      </c>
      <c r="G34" s="164" t="s">
        <v>202</v>
      </c>
      <c r="H34" s="164"/>
      <c r="J34" s="152"/>
    </row>
    <row r="35" spans="1:23" s="149" customFormat="1" ht="50.1" hidden="1" customHeight="1">
      <c r="A35" s="152"/>
      <c r="B35" s="156"/>
      <c r="C35" s="164"/>
      <c r="D35" s="163"/>
      <c r="E35" s="164"/>
      <c r="F35" s="164"/>
      <c r="G35" s="164"/>
      <c r="H35" s="164"/>
      <c r="J35" s="152"/>
    </row>
    <row r="36" spans="1:23" s="149" customFormat="1" ht="50.1" hidden="1" customHeight="1">
      <c r="A36" s="152"/>
      <c r="B36" s="156"/>
      <c r="C36" s="164"/>
      <c r="D36" s="163"/>
      <c r="E36" s="164"/>
      <c r="F36" s="164"/>
      <c r="G36" s="164"/>
      <c r="H36" s="164"/>
      <c r="J36" s="152"/>
    </row>
    <row r="37" spans="1:23" s="149" customFormat="1" ht="50.1" hidden="1" customHeight="1">
      <c r="A37" s="152"/>
      <c r="B37" s="156"/>
      <c r="C37" s="163"/>
      <c r="D37" s="163"/>
      <c r="E37" s="164"/>
      <c r="F37" s="164"/>
      <c r="G37" s="164"/>
      <c r="H37" s="164"/>
      <c r="J37" s="152"/>
    </row>
    <row r="38" spans="1:23" ht="15" customHeight="1">
      <c r="A38" s="150"/>
      <c r="B38" s="145" t="s">
        <v>252</v>
      </c>
      <c r="G38" s="145"/>
      <c r="H38" s="165"/>
      <c r="J38" s="150"/>
    </row>
    <row r="39" spans="1:23" ht="15" customHeight="1">
      <c r="A39" s="150"/>
      <c r="B39" s="146"/>
      <c r="C39" s="165" t="s">
        <v>253</v>
      </c>
      <c r="D39" s="165"/>
      <c r="E39" s="165"/>
      <c r="F39" s="165"/>
      <c r="G39" s="165"/>
      <c r="H39" s="165"/>
      <c r="J39" s="150"/>
    </row>
    <row r="40" spans="1:23" ht="15" customHeight="1">
      <c r="A40" s="150"/>
      <c r="C40" s="166" t="s">
        <v>254</v>
      </c>
      <c r="D40" s="166"/>
      <c r="E40" s="166"/>
      <c r="F40" s="166"/>
      <c r="G40" s="166"/>
      <c r="H40" s="166"/>
      <c r="J40" s="150"/>
    </row>
    <row r="41" spans="1:23" ht="15" customHeight="1">
      <c r="A41" s="150"/>
      <c r="C41" s="145" t="s">
        <v>255</v>
      </c>
      <c r="G41" s="145"/>
      <c r="H41" s="165"/>
      <c r="J41" s="150"/>
    </row>
    <row r="42" spans="1:23" ht="15" customHeight="1">
      <c r="A42" s="150"/>
      <c r="C42" s="145" t="s">
        <v>256</v>
      </c>
      <c r="G42" s="145"/>
      <c r="H42" s="165"/>
      <c r="J42" s="150"/>
    </row>
    <row r="43" spans="1:23">
      <c r="A43" s="150"/>
      <c r="C43" s="145" t="e">
        <f>J61&amp;K61&amp;IF(K63="",IF(K62="","",L62&amp;K62),L61&amp;K62&amp;L62&amp;K63)&amp;L63&amp;IF(K64="",L65,"")</f>
        <v>#REF!</v>
      </c>
      <c r="J43" s="150"/>
    </row>
    <row r="44" spans="1:23">
      <c r="A44" s="150"/>
      <c r="C44" s="145" t="e">
        <f>IF(K64="","","　　　かつ")</f>
        <v>#REF!</v>
      </c>
      <c r="G44" s="145"/>
      <c r="H44" s="165"/>
      <c r="J44" s="150"/>
    </row>
    <row r="45" spans="1:23">
      <c r="A45" s="150"/>
      <c r="C45" s="145" t="e">
        <f>IF(K64="","",J64&amp;K64&amp;L64)</f>
        <v>#REF!</v>
      </c>
      <c r="D45" s="145" t="e">
        <f>IF(K64="","",L65)</f>
        <v>#REF!</v>
      </c>
      <c r="J45" s="150"/>
    </row>
    <row r="46" spans="1:23" ht="13.5" customHeight="1">
      <c r="A46" s="150"/>
      <c r="C46" s="166"/>
      <c r="D46" s="166"/>
      <c r="E46" s="166"/>
      <c r="F46" s="166"/>
      <c r="G46" s="166"/>
      <c r="H46" s="166"/>
      <c r="J46" s="150"/>
    </row>
    <row r="47" spans="1:23">
      <c r="A47" s="150"/>
      <c r="C47" s="146"/>
      <c r="G47" s="145"/>
      <c r="H47" s="165"/>
      <c r="J47" s="150"/>
    </row>
    <row r="48" spans="1:23">
      <c r="A48" s="150"/>
      <c r="G48" s="145"/>
      <c r="H48" s="165"/>
      <c r="J48" s="150"/>
    </row>
    <row r="49" spans="1:12">
      <c r="A49" s="150"/>
      <c r="G49" s="145"/>
      <c r="H49" s="165"/>
      <c r="J49" s="150"/>
    </row>
    <row r="50" spans="1:12">
      <c r="A50" s="150"/>
      <c r="G50" s="145"/>
      <c r="H50" s="165"/>
      <c r="J50" s="150"/>
    </row>
    <row r="51" spans="1:12">
      <c r="A51" s="150"/>
      <c r="G51" s="145"/>
      <c r="H51" s="165"/>
      <c r="J51" s="150"/>
    </row>
    <row r="52" spans="1:12">
      <c r="A52" s="150"/>
      <c r="G52" s="145"/>
      <c r="H52" s="165"/>
      <c r="J52" s="150"/>
    </row>
    <row r="53" spans="1:12">
      <c r="A53" s="150"/>
      <c r="G53" s="145"/>
      <c r="H53" s="165"/>
      <c r="J53" s="150"/>
    </row>
    <row r="54" spans="1:12">
      <c r="A54" s="150"/>
      <c r="G54" s="145"/>
      <c r="H54" s="165"/>
      <c r="J54" s="150"/>
    </row>
    <row r="55" spans="1:12">
      <c r="A55" s="150"/>
      <c r="J55" s="150"/>
    </row>
    <row r="56" spans="1:12">
      <c r="A56" s="150"/>
      <c r="B56" s="150"/>
      <c r="C56" s="150"/>
      <c r="D56" s="150"/>
      <c r="E56" s="150"/>
      <c r="F56" s="150"/>
      <c r="G56" s="184"/>
      <c r="H56" s="150"/>
      <c r="I56" s="150"/>
      <c r="J56" s="150"/>
    </row>
    <row r="57" spans="1:12"/>
    <row r="58" spans="1:12">
      <c r="C58" s="166" t="s">
        <v>257</v>
      </c>
      <c r="D58" s="166"/>
      <c r="E58" s="166"/>
      <c r="F58" s="166"/>
      <c r="G58" s="166"/>
      <c r="H58" s="166"/>
    </row>
    <row r="59" spans="1:12">
      <c r="C59" s="146" t="s">
        <v>204</v>
      </c>
      <c r="D59" s="145" t="s">
        <v>258</v>
      </c>
      <c r="F59" s="145" t="s">
        <v>250</v>
      </c>
      <c r="G59" s="145"/>
      <c r="H59" s="165"/>
    </row>
    <row r="60" spans="1:12">
      <c r="C60" s="145" t="s">
        <v>259</v>
      </c>
      <c r="G60" s="145"/>
      <c r="H60" s="165"/>
    </row>
    <row r="61" spans="1:12">
      <c r="J61" s="191" t="s">
        <v>24</v>
      </c>
      <c r="K61" s="193" t="s">
        <v>260</v>
      </c>
      <c r="L61" s="165" t="s">
        <v>229</v>
      </c>
    </row>
    <row r="62" spans="1:12">
      <c r="B62" s="157" t="e">
        <f>#REF!</f>
        <v>#REF!</v>
      </c>
      <c r="C62" s="157" t="e">
        <f>#REF!</f>
        <v>#REF!</v>
      </c>
      <c r="D62" s="157" t="e">
        <f>#REF!</f>
        <v>#REF!</v>
      </c>
      <c r="E62" s="157" t="e">
        <f>#REF!</f>
        <v>#REF!</v>
      </c>
      <c r="F62" s="157" t="e">
        <f>#REF!</f>
        <v>#REF!</v>
      </c>
      <c r="G62" s="157" t="e">
        <f>#REF!</f>
        <v>#REF!</v>
      </c>
      <c r="K62" s="194"/>
      <c r="L62" s="165" t="s">
        <v>53</v>
      </c>
    </row>
    <row r="63" spans="1:12">
      <c r="B63" s="157" t="e">
        <f>#REF!</f>
        <v>#REF!</v>
      </c>
      <c r="C63" s="157" t="e">
        <f>#REF!</f>
        <v>#REF!</v>
      </c>
      <c r="D63" s="157" t="e">
        <f>#REF!</f>
        <v>#REF!</v>
      </c>
      <c r="E63" s="157" t="e">
        <f>#REF!</f>
        <v>#REF!</v>
      </c>
      <c r="F63" s="157" t="e">
        <f>#REF!</f>
        <v>#REF!</v>
      </c>
      <c r="G63" s="157" t="e">
        <f>#REF!</f>
        <v>#REF!</v>
      </c>
      <c r="K63" s="195"/>
      <c r="L63" s="165" t="s">
        <v>1</v>
      </c>
    </row>
    <row r="64" spans="1:12">
      <c r="B64" s="157" t="e">
        <f>#REF!</f>
        <v>#REF!</v>
      </c>
      <c r="C64" s="157" t="e">
        <f>#REF!</f>
        <v>#REF!</v>
      </c>
      <c r="D64" s="157" t="e">
        <f>#REF!</f>
        <v>#REF!</v>
      </c>
      <c r="E64" s="157" t="e">
        <f>#REF!</f>
        <v>#REF!</v>
      </c>
      <c r="F64" s="157" t="e">
        <f>#REF!</f>
        <v>#REF!</v>
      </c>
      <c r="G64" s="157" t="e">
        <f>#REF!</f>
        <v>#REF!</v>
      </c>
      <c r="J64" s="191" t="s">
        <v>261</v>
      </c>
      <c r="K64" s="196" t="e">
        <f>#REF!</f>
        <v>#REF!</v>
      </c>
      <c r="L64" s="165" t="s">
        <v>262</v>
      </c>
    </row>
    <row r="65" spans="2:12">
      <c r="B65" s="157" t="e">
        <f>#REF!</f>
        <v>#REF!</v>
      </c>
      <c r="C65" s="157" t="e">
        <f>#REF!</f>
        <v>#REF!</v>
      </c>
      <c r="D65" s="157" t="e">
        <f>#REF!</f>
        <v>#REF!</v>
      </c>
      <c r="E65" s="157" t="e">
        <f>#REF!</f>
        <v>#REF!</v>
      </c>
      <c r="F65" s="157" t="e">
        <f>#REF!</f>
        <v>#REF!</v>
      </c>
      <c r="G65" s="157" t="e">
        <f>#REF!</f>
        <v>#REF!</v>
      </c>
      <c r="L65" s="165" t="s">
        <v>263</v>
      </c>
    </row>
    <row r="66" spans="2:12">
      <c r="B66" s="157" t="e">
        <f>#REF!</f>
        <v>#REF!</v>
      </c>
      <c r="C66" s="157" t="e">
        <f>#REF!</f>
        <v>#REF!</v>
      </c>
      <c r="D66" s="157" t="e">
        <f>#REF!</f>
        <v>#REF!</v>
      </c>
      <c r="E66" s="157" t="e">
        <f>#REF!</f>
        <v>#REF!</v>
      </c>
      <c r="F66" s="157" t="e">
        <f>#REF!</f>
        <v>#REF!</v>
      </c>
      <c r="G66" s="157" t="e">
        <f>#REF!</f>
        <v>#REF!</v>
      </c>
    </row>
    <row r="67" spans="2:12">
      <c r="B67" s="157" t="e">
        <f>#REF!</f>
        <v>#REF!</v>
      </c>
      <c r="C67" s="157" t="e">
        <f>#REF!</f>
        <v>#REF!</v>
      </c>
      <c r="D67" s="157" t="e">
        <f>#REF!</f>
        <v>#REF!</v>
      </c>
      <c r="E67" s="157" t="e">
        <f>#REF!</f>
        <v>#REF!</v>
      </c>
      <c r="F67" s="157" t="e">
        <f>#REF!</f>
        <v>#REF!</v>
      </c>
      <c r="G67" s="157" t="e">
        <f>#REF!</f>
        <v>#REF!</v>
      </c>
      <c r="K67" s="197" t="e">
        <f>#REF!</f>
        <v>#REF!</v>
      </c>
    </row>
    <row r="68" spans="2:12">
      <c r="B68" s="157" t="e">
        <f>#REF!</f>
        <v>#REF!</v>
      </c>
      <c r="C68" s="157" t="e">
        <f>#REF!</f>
        <v>#REF!</v>
      </c>
      <c r="D68" s="157" t="e">
        <f>#REF!</f>
        <v>#REF!</v>
      </c>
      <c r="E68" s="157" t="e">
        <f>#REF!</f>
        <v>#REF!</v>
      </c>
      <c r="F68" s="157" t="e">
        <f>#REF!</f>
        <v>#REF!</v>
      </c>
      <c r="G68" s="157" t="e">
        <f>#REF!</f>
        <v>#REF!</v>
      </c>
      <c r="K68" s="197" t="e">
        <f>#REF!</f>
        <v>#REF!</v>
      </c>
    </row>
    <row r="69" spans="2:12">
      <c r="B69" s="157" t="e">
        <f>#REF!</f>
        <v>#REF!</v>
      </c>
      <c r="C69" s="157" t="e">
        <f>#REF!</f>
        <v>#REF!</v>
      </c>
      <c r="D69" s="157" t="e">
        <f>#REF!</f>
        <v>#REF!</v>
      </c>
      <c r="E69" s="157" t="e">
        <f>#REF!</f>
        <v>#REF!</v>
      </c>
      <c r="F69" s="157" t="e">
        <f>#REF!</f>
        <v>#REF!</v>
      </c>
      <c r="G69" s="157" t="e">
        <f>#REF!</f>
        <v>#REF!</v>
      </c>
      <c r="K69" s="197" t="e">
        <f>#REF!</f>
        <v>#REF!</v>
      </c>
    </row>
    <row r="70" spans="2:12">
      <c r="B70" s="157" t="e">
        <f>#REF!</f>
        <v>#REF!</v>
      </c>
      <c r="C70" s="157" t="e">
        <f>#REF!</f>
        <v>#REF!</v>
      </c>
      <c r="D70" s="157" t="e">
        <f>#REF!</f>
        <v>#REF!</v>
      </c>
      <c r="E70" s="157" t="e">
        <f>#REF!</f>
        <v>#REF!</v>
      </c>
      <c r="F70" s="157" t="e">
        <f>#REF!</f>
        <v>#REF!</v>
      </c>
      <c r="G70" s="157" t="e">
        <f>#REF!</f>
        <v>#REF!</v>
      </c>
      <c r="K70" s="197" t="e">
        <f>#REF!</f>
        <v>#REF!</v>
      </c>
    </row>
    <row r="71" spans="2:12">
      <c r="B71" s="157" t="e">
        <f>#REF!</f>
        <v>#REF!</v>
      </c>
      <c r="C71" s="157" t="e">
        <f>#REF!</f>
        <v>#REF!</v>
      </c>
      <c r="D71" s="157" t="e">
        <f>#REF!</f>
        <v>#REF!</v>
      </c>
      <c r="E71" s="157" t="e">
        <f>#REF!</f>
        <v>#REF!</v>
      </c>
      <c r="F71" s="157" t="e">
        <f>#REF!</f>
        <v>#REF!</v>
      </c>
      <c r="G71" s="157" t="e">
        <f>#REF!</f>
        <v>#REF!</v>
      </c>
      <c r="K71" s="197" t="e">
        <f>#REF!</f>
        <v>#REF!</v>
      </c>
    </row>
    <row r="72" spans="2:12">
      <c r="B72" s="157" t="e">
        <f>#REF!</f>
        <v>#REF!</v>
      </c>
      <c r="C72" s="157" t="e">
        <f>#REF!</f>
        <v>#REF!</v>
      </c>
      <c r="D72" s="157" t="e">
        <f>#REF!</f>
        <v>#REF!</v>
      </c>
      <c r="E72" s="157" t="e">
        <f>#REF!</f>
        <v>#REF!</v>
      </c>
      <c r="F72" s="157" t="e">
        <f>#REF!</f>
        <v>#REF!</v>
      </c>
      <c r="G72" s="157" t="e">
        <f>#REF!</f>
        <v>#REF!</v>
      </c>
      <c r="K72" s="197" t="e">
        <f>#REF!</f>
        <v>#REF!</v>
      </c>
    </row>
    <row r="73" spans="2:12">
      <c r="B73" s="157" t="e">
        <f>#REF!</f>
        <v>#REF!</v>
      </c>
      <c r="C73" s="157" t="e">
        <f>#REF!</f>
        <v>#REF!</v>
      </c>
      <c r="D73" s="157" t="e">
        <f>#REF!</f>
        <v>#REF!</v>
      </c>
      <c r="E73" s="157" t="e">
        <f>#REF!</f>
        <v>#REF!</v>
      </c>
      <c r="F73" s="157" t="e">
        <f>#REF!</f>
        <v>#REF!</v>
      </c>
      <c r="G73" s="157" t="e">
        <f>#REF!</f>
        <v>#REF!</v>
      </c>
      <c r="K73" s="197" t="e">
        <f>#REF!</f>
        <v>#REF!</v>
      </c>
    </row>
    <row r="74" spans="2:12">
      <c r="B74" s="157" t="e">
        <f>#REF!</f>
        <v>#REF!</v>
      </c>
      <c r="C74" s="157" t="e">
        <f>#REF!</f>
        <v>#REF!</v>
      </c>
      <c r="D74" s="157" t="e">
        <f>#REF!</f>
        <v>#REF!</v>
      </c>
      <c r="E74" s="157" t="e">
        <f>#REF!</f>
        <v>#REF!</v>
      </c>
      <c r="F74" s="157" t="e">
        <f>#REF!</f>
        <v>#REF!</v>
      </c>
      <c r="G74" s="157" t="e">
        <f>#REF!</f>
        <v>#REF!</v>
      </c>
      <c r="K74" s="197" t="e">
        <f>#REF!</f>
        <v>#REF!</v>
      </c>
    </row>
    <row r="75" spans="2:12">
      <c r="B75" s="157" t="e">
        <f>#REF!</f>
        <v>#REF!</v>
      </c>
      <c r="C75" s="157" t="e">
        <f>#REF!</f>
        <v>#REF!</v>
      </c>
      <c r="D75" s="157" t="e">
        <f>#REF!</f>
        <v>#REF!</v>
      </c>
      <c r="E75" s="157" t="e">
        <f>#REF!</f>
        <v>#REF!</v>
      </c>
      <c r="F75" s="157" t="e">
        <f>#REF!</f>
        <v>#REF!</v>
      </c>
      <c r="G75" s="157" t="e">
        <f>#REF!</f>
        <v>#REF!</v>
      </c>
      <c r="K75" s="197" t="e">
        <f>#REF!</f>
        <v>#REF!</v>
      </c>
    </row>
    <row r="76" spans="2:12">
      <c r="B76" s="157" t="e">
        <f>#REF!</f>
        <v>#REF!</v>
      </c>
      <c r="C76" s="157" t="e">
        <f>#REF!</f>
        <v>#REF!</v>
      </c>
      <c r="D76" s="157" t="e">
        <f>#REF!</f>
        <v>#REF!</v>
      </c>
      <c r="E76" s="157" t="e">
        <f>#REF!</f>
        <v>#REF!</v>
      </c>
      <c r="F76" s="157" t="e">
        <f>#REF!</f>
        <v>#REF!</v>
      </c>
      <c r="G76" s="157" t="e">
        <f>#REF!</f>
        <v>#REF!</v>
      </c>
      <c r="K76" s="197" t="e">
        <f>#REF!</f>
        <v>#REF!</v>
      </c>
    </row>
    <row r="77" spans="2:12">
      <c r="B77" s="157" t="e">
        <f>#REF!</f>
        <v>#REF!</v>
      </c>
      <c r="C77" s="157" t="e">
        <f>#REF!</f>
        <v>#REF!</v>
      </c>
      <c r="D77" s="157" t="e">
        <f>#REF!</f>
        <v>#REF!</v>
      </c>
      <c r="E77" s="157" t="e">
        <f>#REF!</f>
        <v>#REF!</v>
      </c>
      <c r="F77" s="157" t="e">
        <f>#REF!</f>
        <v>#REF!</v>
      </c>
      <c r="G77" s="157" t="e">
        <f>#REF!</f>
        <v>#REF!</v>
      </c>
      <c r="K77" s="197" t="e">
        <f>#REF!</f>
        <v>#REF!</v>
      </c>
    </row>
    <row r="78" spans="2:12">
      <c r="B78" s="157" t="e">
        <f>#REF!</f>
        <v>#REF!</v>
      </c>
      <c r="C78" s="157" t="e">
        <f>#REF!</f>
        <v>#REF!</v>
      </c>
      <c r="D78" s="157" t="e">
        <f>#REF!</f>
        <v>#REF!</v>
      </c>
      <c r="E78" s="157" t="e">
        <f>#REF!</f>
        <v>#REF!</v>
      </c>
      <c r="F78" s="157" t="e">
        <f>#REF!</f>
        <v>#REF!</v>
      </c>
      <c r="G78" s="157" t="e">
        <f>#REF!</f>
        <v>#REF!</v>
      </c>
      <c r="K78" s="197" t="e">
        <f>#REF!</f>
        <v>#REF!</v>
      </c>
    </row>
    <row r="79" spans="2:12">
      <c r="B79" s="157" t="e">
        <f>#REF!</f>
        <v>#REF!</v>
      </c>
      <c r="C79" s="157" t="e">
        <f>#REF!</f>
        <v>#REF!</v>
      </c>
      <c r="D79" s="157" t="e">
        <f>#REF!</f>
        <v>#REF!</v>
      </c>
      <c r="E79" s="157" t="e">
        <f>#REF!</f>
        <v>#REF!</v>
      </c>
      <c r="F79" s="157" t="e">
        <f>#REF!</f>
        <v>#REF!</v>
      </c>
      <c r="G79" s="157" t="e">
        <f>#REF!</f>
        <v>#REF!</v>
      </c>
      <c r="K79" s="197" t="e">
        <f>#REF!</f>
        <v>#REF!</v>
      </c>
    </row>
    <row r="80" spans="2:12">
      <c r="B80" s="157" t="e">
        <f>#REF!</f>
        <v>#REF!</v>
      </c>
      <c r="C80" s="157" t="e">
        <f>#REF!</f>
        <v>#REF!</v>
      </c>
      <c r="D80" s="157" t="e">
        <f>#REF!</f>
        <v>#REF!</v>
      </c>
      <c r="E80" s="157" t="e">
        <f>#REF!</f>
        <v>#REF!</v>
      </c>
      <c r="F80" s="157" t="e">
        <f>#REF!</f>
        <v>#REF!</v>
      </c>
      <c r="G80" s="157" t="e">
        <f>#REF!</f>
        <v>#REF!</v>
      </c>
      <c r="K80" s="197" t="e">
        <f>#REF!</f>
        <v>#REF!</v>
      </c>
    </row>
    <row r="81" spans="2:11">
      <c r="B81" s="157" t="e">
        <f>#REF!</f>
        <v>#REF!</v>
      </c>
      <c r="C81" s="157" t="e">
        <f>#REF!</f>
        <v>#REF!</v>
      </c>
      <c r="D81" s="157" t="e">
        <f>#REF!</f>
        <v>#REF!</v>
      </c>
      <c r="E81" s="157" t="e">
        <f>#REF!</f>
        <v>#REF!</v>
      </c>
      <c r="F81" s="157" t="e">
        <f>#REF!</f>
        <v>#REF!</v>
      </c>
      <c r="G81" s="157" t="e">
        <f>#REF!</f>
        <v>#REF!</v>
      </c>
      <c r="K81" s="197" t="e">
        <f>#REF!</f>
        <v>#REF!</v>
      </c>
    </row>
    <row r="82" spans="2:11">
      <c r="B82" s="157" t="e">
        <f>#REF!</f>
        <v>#REF!</v>
      </c>
      <c r="C82" s="157" t="e">
        <f>#REF!</f>
        <v>#REF!</v>
      </c>
      <c r="D82" s="157" t="e">
        <f>#REF!</f>
        <v>#REF!</v>
      </c>
      <c r="E82" s="157" t="e">
        <f>#REF!</f>
        <v>#REF!</v>
      </c>
      <c r="F82" s="157" t="e">
        <f>#REF!</f>
        <v>#REF!</v>
      </c>
      <c r="G82" s="157" t="e">
        <f>#REF!</f>
        <v>#REF!</v>
      </c>
      <c r="K82" s="197" t="e">
        <f>#REF!</f>
        <v>#REF!</v>
      </c>
    </row>
    <row r="83" spans="2:11">
      <c r="B83" s="157" t="e">
        <f>#REF!</f>
        <v>#REF!</v>
      </c>
      <c r="C83" s="157" t="e">
        <f>#REF!</f>
        <v>#REF!</v>
      </c>
      <c r="D83" s="157" t="e">
        <f>#REF!</f>
        <v>#REF!</v>
      </c>
      <c r="E83" s="157" t="e">
        <f>#REF!</f>
        <v>#REF!</v>
      </c>
      <c r="F83" s="157" t="e">
        <f>#REF!</f>
        <v>#REF!</v>
      </c>
      <c r="G83" s="157" t="e">
        <f>#REF!</f>
        <v>#REF!</v>
      </c>
      <c r="K83" s="197" t="e">
        <f>#REF!</f>
        <v>#REF!</v>
      </c>
    </row>
    <row r="84" spans="2:11">
      <c r="B84" s="157" t="e">
        <f>#REF!</f>
        <v>#REF!</v>
      </c>
      <c r="C84" s="157" t="e">
        <f>#REF!</f>
        <v>#REF!</v>
      </c>
      <c r="D84" s="157" t="e">
        <f>#REF!</f>
        <v>#REF!</v>
      </c>
      <c r="E84" s="157" t="e">
        <f>#REF!</f>
        <v>#REF!</v>
      </c>
      <c r="F84" s="157" t="e">
        <f>#REF!</f>
        <v>#REF!</v>
      </c>
      <c r="G84" s="157" t="e">
        <f>#REF!</f>
        <v>#REF!</v>
      </c>
      <c r="K84" s="197" t="e">
        <f>#REF!</f>
        <v>#REF!</v>
      </c>
    </row>
    <row r="85" spans="2:11">
      <c r="B85" s="157" t="e">
        <f>#REF!</f>
        <v>#REF!</v>
      </c>
      <c r="C85" s="157" t="e">
        <f>#REF!</f>
        <v>#REF!</v>
      </c>
      <c r="D85" s="157" t="e">
        <f>#REF!</f>
        <v>#REF!</v>
      </c>
      <c r="E85" s="157" t="e">
        <f>#REF!</f>
        <v>#REF!</v>
      </c>
      <c r="F85" s="157" t="e">
        <f>#REF!</f>
        <v>#REF!</v>
      </c>
      <c r="G85" s="157" t="e">
        <f>#REF!</f>
        <v>#REF!</v>
      </c>
      <c r="K85" s="197" t="e">
        <f>#REF!</f>
        <v>#REF!</v>
      </c>
    </row>
    <row r="86" spans="2:11">
      <c r="B86" s="157" t="e">
        <f>#REF!</f>
        <v>#REF!</v>
      </c>
      <c r="C86" s="157" t="e">
        <f>#REF!</f>
        <v>#REF!</v>
      </c>
      <c r="D86" s="157" t="e">
        <f>#REF!</f>
        <v>#REF!</v>
      </c>
      <c r="E86" s="157" t="e">
        <f>#REF!</f>
        <v>#REF!</v>
      </c>
      <c r="F86" s="157" t="e">
        <f>#REF!</f>
        <v>#REF!</v>
      </c>
      <c r="G86" s="157" t="e">
        <f>#REF!</f>
        <v>#REF!</v>
      </c>
      <c r="K86" s="197" t="e">
        <f>#REF!</f>
        <v>#REF!</v>
      </c>
    </row>
    <row r="87" spans="2:11">
      <c r="B87" s="157" t="e">
        <f>#REF!</f>
        <v>#REF!</v>
      </c>
      <c r="C87" s="157" t="e">
        <f>#REF!</f>
        <v>#REF!</v>
      </c>
      <c r="D87" s="157" t="e">
        <f>#REF!</f>
        <v>#REF!</v>
      </c>
      <c r="E87" s="157" t="e">
        <f>#REF!</f>
        <v>#REF!</v>
      </c>
      <c r="F87" s="157" t="e">
        <f>#REF!</f>
        <v>#REF!</v>
      </c>
      <c r="G87" s="157" t="e">
        <f>#REF!</f>
        <v>#REF!</v>
      </c>
      <c r="K87" s="197" t="e">
        <f>#REF!</f>
        <v>#REF!</v>
      </c>
    </row>
    <row r="88" spans="2:11">
      <c r="B88" s="157" t="e">
        <f>#REF!</f>
        <v>#REF!</v>
      </c>
      <c r="C88" s="157" t="e">
        <f>#REF!</f>
        <v>#REF!</v>
      </c>
      <c r="D88" s="157" t="e">
        <f>#REF!</f>
        <v>#REF!</v>
      </c>
      <c r="E88" s="157" t="e">
        <f>#REF!</f>
        <v>#REF!</v>
      </c>
      <c r="F88" s="157" t="e">
        <f>#REF!</f>
        <v>#REF!</v>
      </c>
      <c r="G88" s="157" t="e">
        <f>#REF!</f>
        <v>#REF!</v>
      </c>
      <c r="K88" s="197" t="e">
        <f>#REF!</f>
        <v>#REF!</v>
      </c>
    </row>
    <row r="89" spans="2:11">
      <c r="B89" s="157" t="e">
        <f>#REF!</f>
        <v>#REF!</v>
      </c>
      <c r="C89" s="157" t="e">
        <f>#REF!</f>
        <v>#REF!</v>
      </c>
      <c r="D89" s="157" t="e">
        <f>#REF!</f>
        <v>#REF!</v>
      </c>
      <c r="E89" s="157" t="e">
        <f>#REF!</f>
        <v>#REF!</v>
      </c>
      <c r="F89" s="157" t="e">
        <f>#REF!</f>
        <v>#REF!</v>
      </c>
      <c r="G89" s="157" t="e">
        <f>#REF!</f>
        <v>#REF!</v>
      </c>
      <c r="K89" s="197" t="e">
        <f>#REF!</f>
        <v>#REF!</v>
      </c>
    </row>
    <row r="90" spans="2:11">
      <c r="B90" s="157" t="e">
        <f>#REF!</f>
        <v>#REF!</v>
      </c>
      <c r="C90" s="157" t="e">
        <f>#REF!</f>
        <v>#REF!</v>
      </c>
      <c r="D90" s="157" t="e">
        <f>#REF!</f>
        <v>#REF!</v>
      </c>
      <c r="E90" s="157" t="e">
        <f>#REF!</f>
        <v>#REF!</v>
      </c>
      <c r="F90" s="157" t="e">
        <f>#REF!</f>
        <v>#REF!</v>
      </c>
      <c r="G90" s="157" t="e">
        <f>#REF!</f>
        <v>#REF!</v>
      </c>
      <c r="K90" s="197" t="e">
        <f>#REF!</f>
        <v>#REF!</v>
      </c>
    </row>
    <row r="91" spans="2:11">
      <c r="B91" s="157" t="e">
        <f>#REF!</f>
        <v>#REF!</v>
      </c>
      <c r="C91" s="157" t="e">
        <f>#REF!</f>
        <v>#REF!</v>
      </c>
      <c r="D91" s="157" t="e">
        <f>#REF!</f>
        <v>#REF!</v>
      </c>
      <c r="E91" s="157" t="e">
        <f>#REF!</f>
        <v>#REF!</v>
      </c>
      <c r="F91" s="157" t="e">
        <f>#REF!</f>
        <v>#REF!</v>
      </c>
      <c r="G91" s="157" t="e">
        <f>#REF!</f>
        <v>#REF!</v>
      </c>
      <c r="K91" s="197" t="e">
        <f>#REF!</f>
        <v>#REF!</v>
      </c>
    </row>
    <row r="92" spans="2:11">
      <c r="B92" s="157" t="e">
        <f>#REF!</f>
        <v>#REF!</v>
      </c>
      <c r="C92" s="157" t="e">
        <f>#REF!</f>
        <v>#REF!</v>
      </c>
      <c r="D92" s="157" t="e">
        <f>#REF!</f>
        <v>#REF!</v>
      </c>
      <c r="E92" s="157" t="e">
        <f>#REF!</f>
        <v>#REF!</v>
      </c>
      <c r="F92" s="157" t="e">
        <f>#REF!</f>
        <v>#REF!</v>
      </c>
      <c r="G92" s="157" t="e">
        <f>#REF!</f>
        <v>#REF!</v>
      </c>
      <c r="K92" s="197" t="e">
        <f>#REF!</f>
        <v>#REF!</v>
      </c>
    </row>
    <row r="93" spans="2:11">
      <c r="B93" s="157" t="e">
        <f>#REF!</f>
        <v>#REF!</v>
      </c>
      <c r="C93" s="157" t="e">
        <f>#REF!</f>
        <v>#REF!</v>
      </c>
      <c r="D93" s="157" t="e">
        <f>#REF!</f>
        <v>#REF!</v>
      </c>
      <c r="E93" s="157" t="e">
        <f>#REF!</f>
        <v>#REF!</v>
      </c>
      <c r="F93" s="157" t="e">
        <f>#REF!</f>
        <v>#REF!</v>
      </c>
      <c r="G93" s="157" t="e">
        <f>#REF!</f>
        <v>#REF!</v>
      </c>
      <c r="K93" s="197" t="e">
        <f>#REF!</f>
        <v>#REF!</v>
      </c>
    </row>
    <row r="94" spans="2:11">
      <c r="B94" s="157" t="e">
        <f>#REF!</f>
        <v>#REF!</v>
      </c>
      <c r="C94" s="157" t="e">
        <f>#REF!</f>
        <v>#REF!</v>
      </c>
      <c r="D94" s="157" t="e">
        <f>#REF!</f>
        <v>#REF!</v>
      </c>
      <c r="E94" s="157" t="e">
        <f>#REF!</f>
        <v>#REF!</v>
      </c>
      <c r="F94" s="157" t="e">
        <f>#REF!</f>
        <v>#REF!</v>
      </c>
      <c r="G94" s="157" t="e">
        <f>#REF!</f>
        <v>#REF!</v>
      </c>
      <c r="K94" s="197" t="e">
        <f>#REF!</f>
        <v>#REF!</v>
      </c>
    </row>
    <row r="95" spans="2:11">
      <c r="B95" s="157" t="e">
        <f>#REF!</f>
        <v>#REF!</v>
      </c>
      <c r="C95" s="157" t="e">
        <f>#REF!</f>
        <v>#REF!</v>
      </c>
      <c r="D95" s="157" t="e">
        <f>#REF!</f>
        <v>#REF!</v>
      </c>
      <c r="E95" s="157" t="e">
        <f>#REF!</f>
        <v>#REF!</v>
      </c>
      <c r="F95" s="157" t="e">
        <f>#REF!</f>
        <v>#REF!</v>
      </c>
      <c r="G95" s="157" t="e">
        <f>#REF!</f>
        <v>#REF!</v>
      </c>
      <c r="K95" s="197" t="e">
        <f>#REF!</f>
        <v>#REF!</v>
      </c>
    </row>
    <row r="96" spans="2:11">
      <c r="B96" s="157" t="e">
        <f>#REF!</f>
        <v>#REF!</v>
      </c>
      <c r="C96" s="157" t="e">
        <f>#REF!</f>
        <v>#REF!</v>
      </c>
      <c r="D96" s="157" t="e">
        <f>#REF!</f>
        <v>#REF!</v>
      </c>
      <c r="E96" s="157" t="e">
        <f>#REF!</f>
        <v>#REF!</v>
      </c>
      <c r="F96" s="157" t="e">
        <f>#REF!</f>
        <v>#REF!</v>
      </c>
      <c r="G96" s="157" t="e">
        <f>#REF!</f>
        <v>#REF!</v>
      </c>
      <c r="K96" s="197" t="e">
        <f>#REF!</f>
        <v>#REF!</v>
      </c>
    </row>
    <row r="97" spans="2:11">
      <c r="B97" s="157" t="e">
        <f>#REF!</f>
        <v>#REF!</v>
      </c>
      <c r="C97" s="157" t="e">
        <f>#REF!</f>
        <v>#REF!</v>
      </c>
      <c r="D97" s="157" t="e">
        <f>#REF!</f>
        <v>#REF!</v>
      </c>
      <c r="E97" s="157" t="e">
        <f>#REF!</f>
        <v>#REF!</v>
      </c>
      <c r="F97" s="157" t="e">
        <f>#REF!</f>
        <v>#REF!</v>
      </c>
      <c r="G97" s="157" t="e">
        <f>#REF!</f>
        <v>#REF!</v>
      </c>
      <c r="K97" s="197" t="e">
        <f>#REF!</f>
        <v>#REF!</v>
      </c>
    </row>
    <row r="98" spans="2:11">
      <c r="B98" s="157" t="e">
        <f>#REF!</f>
        <v>#REF!</v>
      </c>
      <c r="C98" s="157" t="e">
        <f>#REF!</f>
        <v>#REF!</v>
      </c>
      <c r="D98" s="157" t="e">
        <f>#REF!</f>
        <v>#REF!</v>
      </c>
      <c r="E98" s="157" t="e">
        <f>#REF!</f>
        <v>#REF!</v>
      </c>
      <c r="F98" s="157" t="e">
        <f>#REF!</f>
        <v>#REF!</v>
      </c>
      <c r="G98" s="157" t="e">
        <f>#REF!</f>
        <v>#REF!</v>
      </c>
      <c r="K98" s="197" t="e">
        <f>#REF!</f>
        <v>#REF!</v>
      </c>
    </row>
    <row r="99" spans="2:11">
      <c r="B99" s="157" t="e">
        <f>#REF!</f>
        <v>#REF!</v>
      </c>
      <c r="C99" s="157" t="e">
        <f>#REF!</f>
        <v>#REF!</v>
      </c>
      <c r="D99" s="157" t="e">
        <f>#REF!</f>
        <v>#REF!</v>
      </c>
      <c r="E99" s="157" t="e">
        <f>#REF!</f>
        <v>#REF!</v>
      </c>
      <c r="F99" s="157" t="e">
        <f>#REF!</f>
        <v>#REF!</v>
      </c>
      <c r="G99" s="157" t="e">
        <f>#REF!</f>
        <v>#REF!</v>
      </c>
      <c r="K99" s="197" t="e">
        <f>#REF!</f>
        <v>#REF!</v>
      </c>
    </row>
    <row r="100" spans="2:11">
      <c r="B100" s="157" t="e">
        <f>#REF!</f>
        <v>#REF!</v>
      </c>
      <c r="C100" s="157" t="e">
        <f>#REF!</f>
        <v>#REF!</v>
      </c>
      <c r="D100" s="157" t="e">
        <f>#REF!</f>
        <v>#REF!</v>
      </c>
      <c r="E100" s="157" t="e">
        <f>#REF!</f>
        <v>#REF!</v>
      </c>
      <c r="F100" s="157" t="e">
        <f>#REF!</f>
        <v>#REF!</v>
      </c>
      <c r="G100" s="157" t="e">
        <f>#REF!</f>
        <v>#REF!</v>
      </c>
      <c r="K100" s="197" t="e">
        <f>#REF!</f>
        <v>#REF!</v>
      </c>
    </row>
    <row r="101" spans="2:11">
      <c r="B101" s="157" t="e">
        <f>#REF!</f>
        <v>#REF!</v>
      </c>
      <c r="C101" s="157" t="e">
        <f>#REF!</f>
        <v>#REF!</v>
      </c>
      <c r="D101" s="157" t="e">
        <f>#REF!</f>
        <v>#REF!</v>
      </c>
      <c r="E101" s="157" t="e">
        <f>#REF!</f>
        <v>#REF!</v>
      </c>
      <c r="F101" s="157" t="e">
        <f>#REF!</f>
        <v>#REF!</v>
      </c>
      <c r="G101" s="157" t="e">
        <f>#REF!</f>
        <v>#REF!</v>
      </c>
      <c r="K101" s="197" t="e">
        <f>#REF!</f>
        <v>#REF!</v>
      </c>
    </row>
    <row r="102" spans="2:11">
      <c r="B102" s="157" t="e">
        <f>#REF!</f>
        <v>#REF!</v>
      </c>
      <c r="C102" s="157" t="e">
        <f>#REF!</f>
        <v>#REF!</v>
      </c>
      <c r="D102" s="157" t="e">
        <f>#REF!</f>
        <v>#REF!</v>
      </c>
      <c r="E102" s="157" t="e">
        <f>#REF!</f>
        <v>#REF!</v>
      </c>
      <c r="F102" s="157" t="e">
        <f>#REF!</f>
        <v>#REF!</v>
      </c>
      <c r="G102" s="157" t="e">
        <f>#REF!</f>
        <v>#REF!</v>
      </c>
      <c r="K102" s="197" t="e">
        <f>#REF!</f>
        <v>#REF!</v>
      </c>
    </row>
    <row r="103" spans="2:11">
      <c r="B103" s="157" t="e">
        <f>#REF!</f>
        <v>#REF!</v>
      </c>
      <c r="C103" s="157" t="e">
        <f>#REF!</f>
        <v>#REF!</v>
      </c>
      <c r="D103" s="157" t="e">
        <f>#REF!</f>
        <v>#REF!</v>
      </c>
      <c r="E103" s="157" t="e">
        <f>#REF!</f>
        <v>#REF!</v>
      </c>
      <c r="F103" s="157" t="e">
        <f>#REF!</f>
        <v>#REF!</v>
      </c>
      <c r="G103" s="157" t="e">
        <f>#REF!</f>
        <v>#REF!</v>
      </c>
      <c r="K103" s="197"/>
    </row>
  </sheetData>
  <mergeCells count="5">
    <mergeCell ref="F3:G3"/>
    <mergeCell ref="L15:M15"/>
    <mergeCell ref="C46:H46"/>
    <mergeCell ref="C58:H58"/>
    <mergeCell ref="C3:C8"/>
  </mergeCells>
  <phoneticPr fontId="21"/>
  <dataValidations count="1">
    <dataValidation type="list" allowBlank="1" showDropDown="0" showInputMessage="1" showErrorMessage="1" sqref="K61:K63">
      <formula1>$K$67:$K$104</formula1>
    </dataValidation>
  </dataValidations>
  <printOptions horizontalCentered="1" verticalCentered="1"/>
  <pageMargins left="0.19685039370078741" right="0.19685039370078741" top="0.19685039370078741" bottom="1.19" header="0.19685039370078741" footer="0.19685039370078741"/>
  <pageSetup paperSize="9" scale="55" fitToWidth="1" fitToHeight="1" orientation="portrait" usePrinterDefaults="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35"/>
  </sheetPr>
  <dimension ref="A1:W40"/>
  <sheetViews>
    <sheetView zoomScale="80" zoomScaleNormal="80" zoomScaleSheetLayoutView="75" workbookViewId="0">
      <selection activeCell="R14" sqref="R14"/>
    </sheetView>
  </sheetViews>
  <sheetFormatPr defaultRowHeight="17.25"/>
  <cols>
    <col min="1" max="1" width="4.375" style="202" customWidth="1"/>
    <col min="2" max="2" width="6.625" style="202" customWidth="1"/>
    <col min="3" max="3" width="13.625" style="202" customWidth="1"/>
    <col min="4" max="5" width="11.125" style="202" customWidth="1"/>
    <col min="6" max="6" width="6.625" style="202" customWidth="1"/>
    <col min="7" max="7" width="22" style="202" customWidth="1"/>
    <col min="8" max="8" width="6.625" style="202" customWidth="1"/>
    <col min="9" max="9" width="19.125" style="202" customWidth="1"/>
    <col min="10" max="10" width="19" style="202" customWidth="1"/>
    <col min="11" max="11" width="20.375" style="202" customWidth="1"/>
    <col min="12" max="12" width="9" style="202" bestFit="1" customWidth="1"/>
    <col min="13" max="13" width="4.625" style="202" customWidth="1"/>
    <col min="14" max="14" width="6.625" style="202" customWidth="1"/>
    <col min="15" max="15" width="43.5" style="202" customWidth="1"/>
    <col min="16" max="16384" width="9" style="202" bestFit="1" customWidth="1"/>
  </cols>
  <sheetData>
    <row r="1" spans="1:23" s="145" customFormat="1" ht="14.25">
      <c r="A1" s="150"/>
      <c r="B1" s="150"/>
      <c r="C1" s="150"/>
      <c r="D1" s="150"/>
      <c r="E1" s="150"/>
      <c r="F1" s="150"/>
      <c r="G1" s="184"/>
      <c r="H1" s="136"/>
      <c r="I1" s="150"/>
      <c r="J1" s="150"/>
      <c r="K1" s="136" t="s">
        <v>91</v>
      </c>
      <c r="R1" s="147"/>
      <c r="S1" s="147"/>
      <c r="T1" s="147"/>
      <c r="U1" s="147"/>
      <c r="V1" s="147"/>
      <c r="W1" s="147"/>
    </row>
    <row r="2" spans="1:23" ht="33" customHeight="1">
      <c r="B2" s="203" t="s">
        <v>63</v>
      </c>
      <c r="C2" s="203"/>
      <c r="D2" s="203"/>
      <c r="E2" s="203"/>
      <c r="F2" s="203"/>
      <c r="G2" s="203"/>
      <c r="H2" s="203"/>
      <c r="I2" s="203"/>
      <c r="J2" s="203"/>
      <c r="K2" s="203"/>
    </row>
    <row r="3" spans="1:23" ht="18" customHeight="1">
      <c r="B3" s="204"/>
      <c r="C3" s="204"/>
      <c r="D3" s="204"/>
      <c r="E3" s="204"/>
      <c r="F3" s="204"/>
      <c r="G3" s="204"/>
      <c r="H3" s="204"/>
      <c r="I3" s="204"/>
      <c r="J3" s="204"/>
      <c r="K3" s="204"/>
      <c r="L3" s="202"/>
      <c r="M3" s="202"/>
      <c r="N3" s="202"/>
      <c r="O3" s="202"/>
      <c r="P3" s="202"/>
    </row>
    <row r="4" spans="1:23" ht="39" customHeight="1">
      <c r="B4" s="205" t="s">
        <v>265</v>
      </c>
      <c r="C4" s="205"/>
      <c r="D4" s="214" t="e">
        <f>指名通知!L14</f>
        <v>#REF!</v>
      </c>
      <c r="E4" s="214"/>
      <c r="F4" s="215"/>
      <c r="G4" s="215"/>
      <c r="H4" s="215"/>
      <c r="I4" s="117" t="e">
        <f>IF(#REF!=K1,"","不要")</f>
        <v>#REF!</v>
      </c>
      <c r="J4" s="215"/>
      <c r="K4" s="215"/>
      <c r="L4" s="214"/>
      <c r="M4" s="202"/>
      <c r="N4" s="202"/>
      <c r="O4" s="202"/>
      <c r="P4" s="202"/>
    </row>
    <row r="5" spans="1:23" ht="39" customHeight="1">
      <c r="B5" s="205" t="s">
        <v>266</v>
      </c>
      <c r="C5" s="205"/>
      <c r="D5" s="215" t="e">
        <f>#REF!&amp;#REF!&amp;#REF!&amp;#REF!</f>
        <v>#REF!</v>
      </c>
      <c r="E5" s="215"/>
      <c r="F5" s="215"/>
      <c r="G5" s="215"/>
      <c r="H5" s="215"/>
      <c r="I5" s="215"/>
      <c r="J5" s="215"/>
      <c r="K5" s="215"/>
      <c r="L5" s="220"/>
      <c r="M5" s="202"/>
      <c r="N5" s="202"/>
      <c r="O5" s="202"/>
      <c r="P5" s="202"/>
    </row>
    <row r="6" spans="1:23" ht="39" customHeight="1">
      <c r="B6" s="205" t="s">
        <v>267</v>
      </c>
      <c r="C6" s="205"/>
      <c r="D6" s="216" t="e">
        <f>指名通知!I16</f>
        <v>#REF!</v>
      </c>
      <c r="E6" s="216"/>
      <c r="F6" s="216"/>
      <c r="G6" s="221"/>
      <c r="H6" s="215"/>
      <c r="I6" s="215"/>
      <c r="J6" s="215"/>
      <c r="K6" s="215"/>
      <c r="L6" s="202"/>
      <c r="M6" s="202"/>
      <c r="N6" s="202"/>
      <c r="O6" s="228"/>
      <c r="P6" s="202"/>
    </row>
    <row r="7" spans="1:23" ht="39" customHeight="1">
      <c r="B7" s="205" t="s">
        <v>268</v>
      </c>
      <c r="C7" s="205"/>
      <c r="D7" s="215" t="s">
        <v>269</v>
      </c>
      <c r="E7" s="215"/>
      <c r="F7" s="215"/>
      <c r="G7" s="215"/>
      <c r="H7" s="215"/>
      <c r="I7" s="215"/>
      <c r="J7" s="215"/>
      <c r="K7" s="215"/>
      <c r="L7" s="216"/>
      <c r="M7" s="216"/>
      <c r="N7" s="216"/>
      <c r="O7" s="229"/>
      <c r="P7" s="202"/>
    </row>
    <row r="8" spans="1:23" ht="39" customHeight="1">
      <c r="B8" s="205" t="s">
        <v>270</v>
      </c>
      <c r="C8" s="205"/>
      <c r="D8" s="215" t="s">
        <v>25</v>
      </c>
      <c r="E8" s="215"/>
      <c r="F8" s="215"/>
      <c r="G8" s="215" t="s">
        <v>55</v>
      </c>
      <c r="H8" s="215"/>
      <c r="I8" s="215"/>
      <c r="J8" s="215"/>
      <c r="K8" s="215"/>
      <c r="L8" s="220"/>
      <c r="M8" s="202"/>
      <c r="N8" s="202"/>
      <c r="O8" s="202"/>
      <c r="P8" s="202"/>
    </row>
    <row r="9" spans="1:23" ht="39" customHeight="1">
      <c r="B9" s="205" t="s">
        <v>49</v>
      </c>
      <c r="C9" s="205"/>
      <c r="D9" s="215" t="s">
        <v>25</v>
      </c>
      <c r="E9" s="215"/>
      <c r="F9" s="215"/>
      <c r="G9" s="215" t="s">
        <v>55</v>
      </c>
      <c r="H9" s="215"/>
      <c r="I9" s="215"/>
      <c r="J9" s="215"/>
      <c r="K9" s="215"/>
      <c r="L9" s="202"/>
      <c r="M9" s="202"/>
      <c r="N9" s="202"/>
      <c r="O9" s="202"/>
      <c r="P9" s="202"/>
    </row>
    <row r="10" spans="1:23" ht="39" customHeight="1">
      <c r="B10" s="206" t="s">
        <v>198</v>
      </c>
      <c r="C10" s="206"/>
      <c r="D10" s="215" t="s">
        <v>25</v>
      </c>
      <c r="E10" s="215"/>
      <c r="F10" s="215"/>
      <c r="G10" s="215" t="s">
        <v>55</v>
      </c>
      <c r="H10" s="215"/>
      <c r="I10" s="215"/>
      <c r="J10" s="215"/>
      <c r="K10" s="215"/>
    </row>
    <row r="11" spans="1:23" ht="39" customHeight="1">
      <c r="B11" s="207" t="s">
        <v>271</v>
      </c>
      <c r="C11" s="210"/>
      <c r="D11" s="210"/>
      <c r="E11" s="217"/>
      <c r="F11" s="207" t="s">
        <v>116</v>
      </c>
      <c r="G11" s="217"/>
      <c r="H11" s="207" t="s">
        <v>272</v>
      </c>
      <c r="I11" s="217"/>
      <c r="J11" s="207" t="s">
        <v>38</v>
      </c>
      <c r="K11" s="226" t="s">
        <v>112</v>
      </c>
    </row>
    <row r="12" spans="1:23" ht="39" customHeight="1">
      <c r="A12" s="202">
        <v>1</v>
      </c>
      <c r="B12" s="208" t="str">
        <f>IF(指名者表!D12="","",指名者表!D12)</f>
        <v>株式会社オーザ</v>
      </c>
      <c r="C12" s="211"/>
      <c r="D12" s="211"/>
      <c r="E12" s="218"/>
      <c r="F12" s="210"/>
      <c r="G12" s="217"/>
      <c r="H12" s="207"/>
      <c r="I12" s="217"/>
      <c r="J12" s="207"/>
      <c r="K12" s="226"/>
    </row>
    <row r="13" spans="1:23" ht="39" customHeight="1">
      <c r="A13" s="202">
        <v>2</v>
      </c>
      <c r="B13" s="208" t="str">
        <f>IF(指名者表!D13="","",指名者表!D13)</f>
        <v>株式会社浜名湖国際頭脳センター</v>
      </c>
      <c r="C13" s="211"/>
      <c r="D13" s="211"/>
      <c r="E13" s="218"/>
      <c r="F13" s="210"/>
      <c r="G13" s="217"/>
      <c r="H13" s="207"/>
      <c r="I13" s="217"/>
      <c r="J13" s="207"/>
      <c r="K13" s="226"/>
    </row>
    <row r="14" spans="1:23" ht="39" customHeight="1">
      <c r="A14" s="202">
        <v>3</v>
      </c>
      <c r="B14" s="208" t="str">
        <f>IF(指名者表!D14="","",指名者表!D14)</f>
        <v>有限会社
    アシストブレインズ</v>
      </c>
      <c r="C14" s="211"/>
      <c r="D14" s="211"/>
      <c r="E14" s="218"/>
      <c r="F14" s="210"/>
      <c r="G14" s="217"/>
      <c r="H14" s="207"/>
      <c r="I14" s="217"/>
      <c r="J14" s="207"/>
      <c r="K14" s="226"/>
    </row>
    <row r="15" spans="1:23" ht="39" customHeight="1">
      <c r="A15" s="202">
        <v>4</v>
      </c>
      <c r="B15" s="208" t="str">
        <f>IF(指名者表!D15="","",指名者表!D15)</f>
        <v>株式会社エーグッド</v>
      </c>
      <c r="C15" s="211"/>
      <c r="D15" s="211"/>
      <c r="E15" s="218"/>
      <c r="F15" s="210"/>
      <c r="G15" s="217"/>
      <c r="H15" s="207"/>
      <c r="I15" s="217"/>
      <c r="J15" s="207"/>
      <c r="K15" s="226"/>
    </row>
    <row r="16" spans="1:23" ht="39" customHeight="1">
      <c r="A16" s="202">
        <v>5</v>
      </c>
      <c r="B16" s="208" t="str">
        <f>IF(指名者表!D16="","",指名者表!D16)</f>
        <v>ファンファクトリー有限会社</v>
      </c>
      <c r="C16" s="211"/>
      <c r="D16" s="211"/>
      <c r="E16" s="218"/>
      <c r="F16" s="210"/>
      <c r="G16" s="217"/>
      <c r="H16" s="207"/>
      <c r="I16" s="217"/>
      <c r="J16" s="207"/>
      <c r="K16" s="226"/>
    </row>
    <row r="17" spans="1:11" ht="39" customHeight="1">
      <c r="A17" s="202">
        <v>6</v>
      </c>
      <c r="B17" s="208" t="str">
        <f>IF(指名者表!D17="","",指名者表!D17)</f>
        <v>株式会社東海道シグマ</v>
      </c>
      <c r="C17" s="211"/>
      <c r="D17" s="211"/>
      <c r="E17" s="218"/>
      <c r="F17" s="210"/>
      <c r="G17" s="217"/>
      <c r="H17" s="207"/>
      <c r="I17" s="217"/>
      <c r="J17" s="207"/>
      <c r="K17" s="226"/>
    </row>
    <row r="18" spans="1:11" ht="39" customHeight="1">
      <c r="A18" s="202">
        <v>7</v>
      </c>
      <c r="B18" s="208" t="str">
        <f>IF(指名者表!D18="","",指名者表!D18)</f>
        <v>株式会社建築資料研究社
浜松支店</v>
      </c>
      <c r="C18" s="211"/>
      <c r="D18" s="211"/>
      <c r="E18" s="218"/>
      <c r="F18" s="210"/>
      <c r="G18" s="217"/>
      <c r="H18" s="207"/>
      <c r="I18" s="217"/>
      <c r="J18" s="207"/>
      <c r="K18" s="226"/>
    </row>
    <row r="19" spans="1:11" ht="39" customHeight="1">
      <c r="A19" s="202">
        <v>8</v>
      </c>
      <c r="B19" s="208" t="str">
        <f>IF(指名者表!D19="","",指名者表!D19)</f>
        <v>株式会社サスネット</v>
      </c>
      <c r="C19" s="211"/>
      <c r="D19" s="211"/>
      <c r="E19" s="218"/>
      <c r="F19" s="210"/>
      <c r="G19" s="217"/>
      <c r="H19" s="207"/>
      <c r="I19" s="217"/>
      <c r="J19" s="207"/>
      <c r="K19" s="226"/>
    </row>
    <row r="20" spans="1:11" ht="39" customHeight="1">
      <c r="A20" s="202">
        <v>9</v>
      </c>
      <c r="B20" s="208" t="str">
        <f>IF(指名者表!D20="","",指名者表!D20)</f>
        <v>学校法人名古屋大原学園
浜松本部</v>
      </c>
      <c r="C20" s="211"/>
      <c r="D20" s="211"/>
      <c r="E20" s="218"/>
      <c r="F20" s="210"/>
      <c r="G20" s="217"/>
      <c r="H20" s="207"/>
      <c r="I20" s="217"/>
      <c r="J20" s="207"/>
      <c r="K20" s="226"/>
    </row>
    <row r="21" spans="1:11" ht="39" customHeight="1">
      <c r="B21" s="209" t="s">
        <v>264</v>
      </c>
      <c r="C21" s="212"/>
      <c r="D21" s="212"/>
      <c r="E21" s="212"/>
      <c r="F21" s="212"/>
      <c r="G21" s="222"/>
      <c r="H21" s="223"/>
      <c r="I21" s="225"/>
      <c r="J21" s="225"/>
      <c r="K21" s="227" t="s">
        <v>273</v>
      </c>
    </row>
    <row r="22" spans="1:11" ht="39" customHeight="1">
      <c r="B22" s="207" t="s">
        <v>274</v>
      </c>
      <c r="C22" s="210"/>
      <c r="D22" s="210"/>
      <c r="E22" s="210"/>
      <c r="F22" s="210"/>
      <c r="G22" s="217"/>
      <c r="H22" s="223"/>
      <c r="I22" s="225"/>
      <c r="J22" s="225"/>
      <c r="K22" s="227" t="s">
        <v>273</v>
      </c>
    </row>
    <row r="23" spans="1:11" ht="39" customHeight="1">
      <c r="B23" s="205" t="s">
        <v>199</v>
      </c>
      <c r="C23" s="205"/>
      <c r="D23" s="215"/>
      <c r="E23" s="215"/>
      <c r="F23" s="215"/>
      <c r="G23" s="204"/>
      <c r="H23" s="204"/>
      <c r="I23" s="215"/>
      <c r="J23" s="219"/>
      <c r="K23" s="215"/>
    </row>
    <row r="24" spans="1:11" ht="48" customHeight="1">
      <c r="B24" s="204" t="s">
        <v>39</v>
      </c>
      <c r="C24" s="204"/>
      <c r="E24" s="219" t="s">
        <v>18</v>
      </c>
      <c r="F24" s="219"/>
      <c r="G24" s="215" t="e">
        <f>G35</f>
        <v>#REF!</v>
      </c>
      <c r="H24" s="215"/>
      <c r="I24" s="215"/>
      <c r="J24" s="215"/>
      <c r="K24" s="215"/>
    </row>
    <row r="25" spans="1:11" ht="48" customHeight="1">
      <c r="B25" s="204" t="s">
        <v>275</v>
      </c>
      <c r="C25" s="204"/>
      <c r="E25" s="219" t="s">
        <v>0</v>
      </c>
      <c r="F25" s="219" t="s">
        <v>201</v>
      </c>
      <c r="G25" s="215" t="e">
        <f>G36</f>
        <v>#REF!</v>
      </c>
      <c r="H25" s="215" t="s">
        <v>12</v>
      </c>
      <c r="J25" s="215"/>
      <c r="K25" s="202"/>
    </row>
    <row r="26" spans="1:11" ht="48" customHeight="1">
      <c r="B26" s="204" t="s">
        <v>206</v>
      </c>
      <c r="C26" s="204"/>
      <c r="E26" s="219" t="s">
        <v>117</v>
      </c>
      <c r="F26" s="219" t="s">
        <v>201</v>
      </c>
      <c r="G26" s="215" t="s">
        <v>7</v>
      </c>
      <c r="H26" s="215" t="s">
        <v>12</v>
      </c>
      <c r="J26" s="215"/>
      <c r="K26" s="202"/>
    </row>
    <row r="27" spans="1:11" ht="48" customHeight="1">
      <c r="B27" s="204" t="s">
        <v>105</v>
      </c>
      <c r="C27" s="204"/>
      <c r="D27" s="202"/>
      <c r="E27" s="202"/>
      <c r="F27" s="202"/>
      <c r="G27" s="202"/>
      <c r="H27" s="224" t="s">
        <v>30</v>
      </c>
      <c r="I27" s="224"/>
      <c r="J27" s="224"/>
      <c r="K27" s="202"/>
    </row>
    <row r="28" spans="1:11">
      <c r="C28" s="213"/>
      <c r="D28" s="213"/>
      <c r="E28" s="213"/>
    </row>
    <row r="29" spans="1:11"/>
    <row r="30" spans="1:11"/>
    <row r="31" spans="1:11" s="202" customFormat="1" ht="48" customHeight="1">
      <c r="E31" s="219" t="s">
        <v>276</v>
      </c>
      <c r="F31" s="219" t="s">
        <v>201</v>
      </c>
      <c r="G31" s="215" t="s">
        <v>277</v>
      </c>
    </row>
    <row r="32" spans="1:11"/>
    <row r="35" spans="6:7">
      <c r="F35" s="220" t="e">
        <f>#REF!</f>
        <v>#REF!</v>
      </c>
      <c r="G35" s="202" t="e">
        <f>#REF!</f>
        <v>#REF!</v>
      </c>
    </row>
    <row r="36" spans="6:7">
      <c r="F36" s="220" t="e">
        <f>#REF!</f>
        <v>#REF!</v>
      </c>
      <c r="G36" s="202" t="e">
        <f>#REF!</f>
        <v>#REF!</v>
      </c>
    </row>
    <row r="37" spans="6:7">
      <c r="F37" s="220" t="e">
        <f>#REF!</f>
        <v>#REF!</v>
      </c>
      <c r="G37" s="202" t="e">
        <f>#REF!</f>
        <v>#REF!</v>
      </c>
    </row>
    <row r="38" spans="6:7">
      <c r="F38" s="220" t="e">
        <f>#REF!</f>
        <v>#REF!</v>
      </c>
      <c r="G38" s="202" t="e">
        <f>#REF!</f>
        <v>#REF!</v>
      </c>
    </row>
    <row r="39" spans="6:7">
      <c r="F39" s="220" t="e">
        <f>#REF!</f>
        <v>#REF!</v>
      </c>
      <c r="G39" s="202" t="e">
        <f>#REF!</f>
        <v>#REF!</v>
      </c>
    </row>
    <row r="40" spans="6:7">
      <c r="F40" s="220" t="e">
        <f>#REF!</f>
        <v>#REF!</v>
      </c>
      <c r="G40" s="202" t="e">
        <f>#REF!</f>
        <v>#REF!</v>
      </c>
    </row>
  </sheetData>
  <mergeCells count="28">
    <mergeCell ref="B2:K2"/>
    <mergeCell ref="B4:C4"/>
    <mergeCell ref="B5:C5"/>
    <mergeCell ref="B6:C6"/>
    <mergeCell ref="B7:C7"/>
    <mergeCell ref="B8:C8"/>
    <mergeCell ref="B9:C9"/>
    <mergeCell ref="B10:C10"/>
    <mergeCell ref="B11:E11"/>
    <mergeCell ref="F11:G11"/>
    <mergeCell ref="H11:I11"/>
    <mergeCell ref="B12:E12"/>
    <mergeCell ref="B13:E13"/>
    <mergeCell ref="B14:E14"/>
    <mergeCell ref="B15:E15"/>
    <mergeCell ref="B16:E16"/>
    <mergeCell ref="B17:E17"/>
    <mergeCell ref="B18:E18"/>
    <mergeCell ref="B19:E19"/>
    <mergeCell ref="B20:E20"/>
    <mergeCell ref="B21:G21"/>
    <mergeCell ref="B22:G22"/>
    <mergeCell ref="B24:C24"/>
    <mergeCell ref="B25:C25"/>
    <mergeCell ref="B26:C26"/>
    <mergeCell ref="B27:C27"/>
    <mergeCell ref="H27:J27"/>
    <mergeCell ref="C28:D28"/>
  </mergeCells>
  <phoneticPr fontId="21"/>
  <dataValidations count="3">
    <dataValidation type="list" allowBlank="1" showDropDown="0" showInputMessage="1" showErrorMessage="1" sqref="L8">
      <formula1>"午前,午後"</formula1>
    </dataValidation>
    <dataValidation type="list" allowBlank="1" showDropDown="0" showInputMessage="1" showErrorMessage="1" sqref="G31 G26">
      <formula1>$G$37:$G$40</formula1>
    </dataValidation>
    <dataValidation type="list" allowBlank="1" showDropDown="0" showInputMessage="1" showErrorMessage="1" sqref="E31 E26">
      <formula1>$F$37:$F$40</formula1>
    </dataValidation>
  </dataValidations>
  <printOptions horizontalCentered="1"/>
  <pageMargins left="0.47244094488188981" right="0.39370078740157483" top="0.94488188976377963" bottom="0.35433070866141736" header="0.35433070866141736" footer="0.19685039370078741"/>
  <pageSetup paperSize="9" scale="62" fitToWidth="1" fitToHeight="1" orientation="portrait" usePrinterDefaults="1" r:id="rId1"/>
  <headerFooter alignWithMargins="0"/>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指名通知</vt:lpstr>
      <vt:lpstr>確認申請</vt:lpstr>
      <vt:lpstr>指名者表</vt:lpstr>
      <vt:lpstr>選定書</vt:lpstr>
      <vt:lpstr>結果_指</vt:lpstr>
    </vt:vector>
  </TitlesOfParts>
  <LinksUpToDate>false</LinksUpToDate>
  <SharedDoc>false</SharedDoc>
  <HyperlinkBase/>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栗島　佑季</cp:lastModifiedBy>
  <cp:lastPrinted>2019-10-30T03:57:40Z</cp:lastPrinted>
  <dcterms:created xsi:type="dcterms:W3CDTF">2018-12-17T08:47:11Z</dcterms:created>
  <dcterms:modified xsi:type="dcterms:W3CDTF">2022-10-25T07:39:23Z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2022-10-25T07:39:23Z</vt:filetime>
  </property>
</Properties>
</file>